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060" windowHeight="9345" activeTab="4"/>
  </bookViews>
  <sheets>
    <sheet name="Danksagung" sheetId="1" r:id="rId1"/>
    <sheet name="Grunddaten" sheetId="2" r:id="rId2"/>
    <sheet name="Berge" sheetId="3" r:id="rId3"/>
    <sheet name="6m" sheetId="4" r:id="rId4"/>
    <sheet name="2m" sheetId="5" r:id="rId5"/>
    <sheet name="70cm" sheetId="6" r:id="rId6"/>
    <sheet name="23cm" sheetId="7" r:id="rId7"/>
    <sheet name="13cm" sheetId="8" r:id="rId8"/>
    <sheet name="3,4GHz" sheetId="9" r:id="rId9"/>
    <sheet name="5,6GHz" sheetId="10" r:id="rId10"/>
    <sheet name="10GHz" sheetId="11" r:id="rId11"/>
    <sheet name="24GHz" sheetId="12" r:id="rId12"/>
    <sheet name="47GHz" sheetId="13" r:id="rId13"/>
    <sheet name="76GHz" sheetId="14" r:id="rId14"/>
  </sheets>
  <definedNames>
    <definedName name="_xlnm._FilterDatabase" localSheetId="10" hidden="1">'10GHz'!$A$3:$S$3</definedName>
    <definedName name="_xlnm._FilterDatabase" localSheetId="7" hidden="1">'13cm'!$A$3:$S$3</definedName>
    <definedName name="_xlnm._FilterDatabase" localSheetId="6" hidden="1">'23cm'!$A$3:$S$3</definedName>
    <definedName name="_xlnm._FilterDatabase" localSheetId="11" hidden="1">'24GHz'!$A$3:$S$3</definedName>
    <definedName name="_xlnm._FilterDatabase" localSheetId="4" hidden="1">'2m'!$A$3:$R$147</definedName>
    <definedName name="_xlnm._FilterDatabase" localSheetId="8" hidden="1">'3,4GHz'!$A$3:$S$3</definedName>
    <definedName name="_xlnm._FilterDatabase" localSheetId="12" hidden="1">'47GHz'!$A$3:$S$3</definedName>
    <definedName name="_xlnm._FilterDatabase" localSheetId="9" hidden="1">'5,6GHz'!$A$3:$S$3</definedName>
    <definedName name="_xlnm._FilterDatabase" localSheetId="3" hidden="1">'6m'!$A$3:$R$147</definedName>
    <definedName name="_xlnm._FilterDatabase" localSheetId="5" hidden="1">'70cm'!$A$3:$R$3</definedName>
    <definedName name="_xlnm._FilterDatabase" localSheetId="13" hidden="1">'76GHz'!$A$3:$S$3</definedName>
    <definedName name="_xlnm._FilterDatabase" localSheetId="2" hidden="1">'Berge'!$B$3:$N$3</definedName>
    <definedName name="baken" localSheetId="10">'10GHz'!$A$4:$H$86</definedName>
    <definedName name="baken" localSheetId="7">'13cm'!$A$4:$H$76</definedName>
    <definedName name="baken" localSheetId="6">'23cm'!$A$4:$H$83</definedName>
    <definedName name="baken" localSheetId="11">'24GHz'!$A$4:$H$63</definedName>
    <definedName name="baken" localSheetId="4">'2m'!$A$4:$H$138</definedName>
    <definedName name="baken" localSheetId="8">'3,4GHz'!$A$4:$H$60</definedName>
    <definedName name="baken" localSheetId="12">'47GHz'!$A$4:$H$19</definedName>
    <definedName name="baken" localSheetId="9">'5,6GHz'!$A$4:$H$41</definedName>
    <definedName name="baken" localSheetId="3">'6m'!$A$4:$H$138</definedName>
    <definedName name="baken" localSheetId="5">'70cm'!$A$4:$H$146</definedName>
    <definedName name="baken" localSheetId="13">'76GHz'!$A$4:$H$11</definedName>
    <definedName name="baken" localSheetId="2">'Berge'!$A$4:$D$34</definedName>
    <definedName name="CRITERIA" localSheetId="4">'2m'!$A$3:$R$3</definedName>
    <definedName name="CRITERIA" localSheetId="3">'6m'!$A$3:$R$3</definedName>
  </definedNames>
  <calcPr fullCalcOnLoad="1"/>
</workbook>
</file>

<file path=xl/sharedStrings.xml><?xml version="1.0" encoding="utf-8"?>
<sst xmlns="http://schemas.openxmlformats.org/spreadsheetml/2006/main" count="3576" uniqueCount="1410">
  <si>
    <t>Winkel</t>
  </si>
  <si>
    <t>hilfswinkel</t>
  </si>
  <si>
    <t>Hilfsgröße</t>
  </si>
  <si>
    <t>Nördl.Breite</t>
  </si>
  <si>
    <t>Östl. Länge</t>
  </si>
  <si>
    <t>Loc. Formatiert</t>
  </si>
  <si>
    <t>OE3XAA</t>
  </si>
  <si>
    <t>JN88BA</t>
  </si>
  <si>
    <t>Hoher Lindkogel</t>
  </si>
  <si>
    <t>DB0SI</t>
  </si>
  <si>
    <t>JO53QP</t>
  </si>
  <si>
    <t>Schwerin</t>
  </si>
  <si>
    <t>DB0JW</t>
  </si>
  <si>
    <t>JO30DU</t>
  </si>
  <si>
    <t>Eschweiler</t>
  </si>
  <si>
    <t>DB0RTL</t>
  </si>
  <si>
    <t>DB0TAU</t>
  </si>
  <si>
    <t>JO40HG</t>
  </si>
  <si>
    <t>Friedrichsdorf</t>
  </si>
  <si>
    <t>DB0JT</t>
  </si>
  <si>
    <t>JN67JT</t>
  </si>
  <si>
    <t>Traunstein</t>
  </si>
  <si>
    <t>DB0LBV</t>
  </si>
  <si>
    <t>JO61EH</t>
  </si>
  <si>
    <t>Leipzig</t>
  </si>
  <si>
    <t>DL0UH</t>
  </si>
  <si>
    <t>JO41RD</t>
  </si>
  <si>
    <t>Melsungen</t>
  </si>
  <si>
    <t>DB0KI</t>
  </si>
  <si>
    <t>JO50WC</t>
  </si>
  <si>
    <t>Sparneck</t>
  </si>
  <si>
    <t>JN37OE</t>
  </si>
  <si>
    <t>DL0UB</t>
  </si>
  <si>
    <t>JO62LJ</t>
  </si>
  <si>
    <t>Phöben</t>
  </si>
  <si>
    <t>JO50AL</t>
  </si>
  <si>
    <t>Heidelstein/Rhön</t>
  </si>
  <si>
    <t>DF0ANN</t>
  </si>
  <si>
    <t>JN59PL</t>
  </si>
  <si>
    <t>Moritzberg</t>
  </si>
  <si>
    <t>JN47FI</t>
  </si>
  <si>
    <t>DB0SGA</t>
  </si>
  <si>
    <t>JN69KA</t>
  </si>
  <si>
    <t>Predigstuhl/St.Eng</t>
  </si>
  <si>
    <t>DB0ABG</t>
  </si>
  <si>
    <t>JN47AU</t>
  </si>
  <si>
    <t>Amberg</t>
  </si>
  <si>
    <t>DL0PR</t>
  </si>
  <si>
    <t>JO44JH</t>
  </si>
  <si>
    <t>DB0FAI</t>
  </si>
  <si>
    <t>JN58IC</t>
  </si>
  <si>
    <t>Langerringen</t>
  </si>
  <si>
    <t>ON4VHF</t>
  </si>
  <si>
    <t>JO20FP</t>
  </si>
  <si>
    <t>Louvain-La-Neuve</t>
  </si>
  <si>
    <t>OE3XMB</t>
  </si>
  <si>
    <t>JN77TX</t>
  </si>
  <si>
    <t>Muckenkogel</t>
  </si>
  <si>
    <t>DB0OB</t>
  </si>
  <si>
    <t>JN69EQ</t>
  </si>
  <si>
    <t>DB0ZW</t>
  </si>
  <si>
    <t>DB0RBG</t>
  </si>
  <si>
    <t>JO61JB</t>
  </si>
  <si>
    <t>HB9G/B1</t>
  </si>
  <si>
    <t>JN36BK</t>
  </si>
  <si>
    <t>Poele-Chaud</t>
  </si>
  <si>
    <t>DB0YI</t>
  </si>
  <si>
    <t>JO42XB</t>
  </si>
  <si>
    <t>Hildesheim/Hann.</t>
  </si>
  <si>
    <t>DB0INB</t>
  </si>
  <si>
    <t>JO50FU</t>
  </si>
  <si>
    <t>Inselsberg</t>
  </si>
  <si>
    <t>DB0AD</t>
  </si>
  <si>
    <t>JO40AQ</t>
  </si>
  <si>
    <t>Westerwald/Salzbur</t>
  </si>
  <si>
    <t>DB0JG</t>
  </si>
  <si>
    <t>JO31GT</t>
  </si>
  <si>
    <t>Hamminkel (Niederr</t>
  </si>
  <si>
    <t>DB0UBI</t>
  </si>
  <si>
    <t>JO42FA</t>
  </si>
  <si>
    <t>Spenge</t>
  </si>
  <si>
    <t>DB0LB</t>
  </si>
  <si>
    <t>JN48NV</t>
  </si>
  <si>
    <t>Ludwigsburg</t>
  </si>
  <si>
    <t>DB0OS</t>
  </si>
  <si>
    <t>JO40JC</t>
  </si>
  <si>
    <t>Ederkopf/Erndtebrü</t>
  </si>
  <si>
    <t>DB0IH</t>
  </si>
  <si>
    <t>JN39ML</t>
  </si>
  <si>
    <t>Tholey</t>
  </si>
  <si>
    <t>HB9F/B</t>
  </si>
  <si>
    <t>JN36XN</t>
  </si>
  <si>
    <t>Jungfraujoch</t>
  </si>
  <si>
    <t>DB0VC</t>
  </si>
  <si>
    <t>JO54IF</t>
  </si>
  <si>
    <t>Schönwalde</t>
  </si>
  <si>
    <t>DF0AAD</t>
  </si>
  <si>
    <t>Kiel</t>
  </si>
  <si>
    <t>ON4UHF</t>
  </si>
  <si>
    <t>JO20ET</t>
  </si>
  <si>
    <t>Brussel-Bruxelles</t>
  </si>
  <si>
    <t>DL0IGI</t>
  </si>
  <si>
    <t>JN67KQ</t>
  </si>
  <si>
    <t>Predigtstuhl</t>
  </si>
  <si>
    <t>JN48WQ</t>
  </si>
  <si>
    <t>Göppingen</t>
  </si>
  <si>
    <t>DB0HEG</t>
  </si>
  <si>
    <t>JN59GB</t>
  </si>
  <si>
    <t>Hesselberg</t>
  </si>
  <si>
    <t>DB0VI</t>
  </si>
  <si>
    <t>JN39NK</t>
  </si>
  <si>
    <t>Saarbrücken</t>
  </si>
  <si>
    <t>DB0OT</t>
  </si>
  <si>
    <t>JO32QR</t>
  </si>
  <si>
    <t>Meppen</t>
  </si>
  <si>
    <t>HB9G/B2</t>
  </si>
  <si>
    <t>JN36BE</t>
  </si>
  <si>
    <t>Onex</t>
  </si>
  <si>
    <t>DB0HF</t>
  </si>
  <si>
    <t>JO53BO</t>
  </si>
  <si>
    <t>Hamburg</t>
  </si>
  <si>
    <t>OE1XTB</t>
  </si>
  <si>
    <t>JN88EE</t>
  </si>
  <si>
    <t>Wien</t>
  </si>
  <si>
    <t>DB0AJ</t>
  </si>
  <si>
    <t>JN57VX</t>
  </si>
  <si>
    <t>Ismaning</t>
  </si>
  <si>
    <t>DB0ISM</t>
  </si>
  <si>
    <t>JN58UF</t>
  </si>
  <si>
    <t>DB0JH</t>
  </si>
  <si>
    <t>JO31JK</t>
  </si>
  <si>
    <t>Duisburg</t>
  </si>
  <si>
    <t>DB0JO</t>
  </si>
  <si>
    <t>JO31SK</t>
  </si>
  <si>
    <t>Dortmund/Schwerte</t>
  </si>
  <si>
    <t>DB0JK</t>
  </si>
  <si>
    <t>JO30LX</t>
  </si>
  <si>
    <t>Köln</t>
  </si>
  <si>
    <t>HB9WW</t>
  </si>
  <si>
    <t>JN37LA</t>
  </si>
  <si>
    <t>Chaumont</t>
  </si>
  <si>
    <t>DB0BB</t>
  </si>
  <si>
    <t>JO32WH</t>
  </si>
  <si>
    <t>Westernkappeln</t>
  </si>
  <si>
    <t>DB0IBB</t>
  </si>
  <si>
    <t>JO32VG</t>
  </si>
  <si>
    <t>DB0FRE</t>
  </si>
  <si>
    <t>JN37WX</t>
  </si>
  <si>
    <t>Freiburg</t>
  </si>
  <si>
    <t>ON5SHF</t>
  </si>
  <si>
    <t>JO10UN</t>
  </si>
  <si>
    <t>Ellignies St. Anne</t>
  </si>
  <si>
    <t>DB0INN</t>
  </si>
  <si>
    <t>JN68GI</t>
  </si>
  <si>
    <t>Niedertaufkirchen</t>
  </si>
  <si>
    <t>DB0TUD-0</t>
  </si>
  <si>
    <t>JO61UA</t>
  </si>
  <si>
    <t>Dresden</t>
  </si>
  <si>
    <t>OE3XEA</t>
  </si>
  <si>
    <t>JN78SB</t>
  </si>
  <si>
    <t>ON4RUG</t>
  </si>
  <si>
    <t>JO11UB</t>
  </si>
  <si>
    <t>Gent (R.U.G.)</t>
  </si>
  <si>
    <t>DB0AN</t>
  </si>
  <si>
    <t>JO31SX</t>
  </si>
  <si>
    <t>Münster</t>
  </si>
  <si>
    <t>DB0JR</t>
  </si>
  <si>
    <t>JN67CR</t>
  </si>
  <si>
    <t>Hochries</t>
  </si>
  <si>
    <t>DB0UX</t>
  </si>
  <si>
    <t>JN48FX</t>
  </si>
  <si>
    <t>Durlach</t>
  </si>
  <si>
    <t>DB0AAT</t>
  </si>
  <si>
    <t>Alztal</t>
  </si>
  <si>
    <t>HB9F/B2</t>
  </si>
  <si>
    <t>JN36RV</t>
  </si>
  <si>
    <t>Ulmizberg</t>
  </si>
  <si>
    <t>ON4AZA</t>
  </si>
  <si>
    <t>JO21EE</t>
  </si>
  <si>
    <t>Antwerpen</t>
  </si>
  <si>
    <t>DB0EE</t>
  </si>
  <si>
    <t>JO31CV</t>
  </si>
  <si>
    <t>Emmerich-Elten</t>
  </si>
  <si>
    <t>DB0AS</t>
  </si>
  <si>
    <t>DB0FB</t>
  </si>
  <si>
    <t>DB0WOS</t>
  </si>
  <si>
    <t>JN68ST</t>
  </si>
  <si>
    <t>Geyersberg/Freyung</t>
  </si>
  <si>
    <t>HB9BBD</t>
  </si>
  <si>
    <t>JN47GA</t>
  </si>
  <si>
    <t>DB0JX</t>
  </si>
  <si>
    <t>JO31FF</t>
  </si>
  <si>
    <t>Möchengladbach</t>
  </si>
  <si>
    <t>DB0FGB     1</t>
  </si>
  <si>
    <t>JO50WB</t>
  </si>
  <si>
    <t>Schneeberg</t>
  </si>
  <si>
    <t>DB0GW</t>
  </si>
  <si>
    <t>dl0ub</t>
  </si>
  <si>
    <t>DB0SHF</t>
  </si>
  <si>
    <t>JN48WP</t>
  </si>
  <si>
    <t>Geislingen</t>
  </si>
  <si>
    <t>DB0GKB</t>
  </si>
  <si>
    <t>JN48JC</t>
  </si>
  <si>
    <t>Primtal</t>
  </si>
  <si>
    <t>DB0GO</t>
  </si>
  <si>
    <t>JO41ED</t>
  </si>
  <si>
    <t>Schmallenberg</t>
  </si>
  <si>
    <t>DB0GQ</t>
  </si>
  <si>
    <t>JO40GP</t>
  </si>
  <si>
    <t>Dünsberg/Gießen</t>
  </si>
  <si>
    <t>DB0GB</t>
  </si>
  <si>
    <t>JO30OQ</t>
  </si>
  <si>
    <t>Königswinter</t>
  </si>
  <si>
    <t>DB0KP</t>
  </si>
  <si>
    <t>JN47TS</t>
  </si>
  <si>
    <t>Ravensburg</t>
  </si>
  <si>
    <t>DB0AJA</t>
  </si>
  <si>
    <t>JN59AS</t>
  </si>
  <si>
    <t>Würzburg-Gieshügel</t>
  </si>
  <si>
    <t>db0jl</t>
  </si>
  <si>
    <t>JO31MC</t>
  </si>
  <si>
    <t>Leichlingen</t>
  </si>
  <si>
    <t>DB0JL</t>
  </si>
  <si>
    <t>DB0EZ</t>
  </si>
  <si>
    <t>JO31BS</t>
  </si>
  <si>
    <t>Kleve</t>
  </si>
  <si>
    <t>db0kht</t>
  </si>
  <si>
    <t>JO40FE</t>
  </si>
  <si>
    <t>Königstein</t>
  </si>
  <si>
    <t>HB9G/B3</t>
  </si>
  <si>
    <t>La Barillette</t>
  </si>
  <si>
    <t>DB0ARB</t>
  </si>
  <si>
    <t>JN69NC</t>
  </si>
  <si>
    <t>Großer Arber</t>
  </si>
  <si>
    <t>OE1XVB</t>
  </si>
  <si>
    <t>JN88EF</t>
  </si>
  <si>
    <t>DB0CU</t>
  </si>
  <si>
    <t>JN48BI</t>
  </si>
  <si>
    <t>Haslach im Kinzig</t>
  </si>
  <si>
    <t>db0mfi</t>
  </si>
  <si>
    <t>JN58KR</t>
  </si>
  <si>
    <t>Donauwörth</t>
  </si>
  <si>
    <t>DB0JA</t>
  </si>
  <si>
    <t>JN58TE</t>
  </si>
  <si>
    <t>München</t>
  </si>
  <si>
    <t>db0szb</t>
  </si>
  <si>
    <t>JO60JM</t>
  </si>
  <si>
    <t>Schwarzenberg</t>
  </si>
  <si>
    <t>ON4TNR</t>
  </si>
  <si>
    <t>JO20KJ</t>
  </si>
  <si>
    <t>Namur</t>
  </si>
  <si>
    <t>OE8XXQ</t>
  </si>
  <si>
    <t>JN76UO</t>
  </si>
  <si>
    <t>Villach/Dobratsch</t>
  </si>
  <si>
    <t>DB0XL</t>
  </si>
  <si>
    <t>JO53IV</t>
  </si>
  <si>
    <t>Lübeck</t>
  </si>
  <si>
    <t>DB0GHZ</t>
  </si>
  <si>
    <t>JO43UP</t>
  </si>
  <si>
    <t>Holm</t>
  </si>
  <si>
    <t>db0max</t>
  </si>
  <si>
    <t>JN58SP</t>
  </si>
  <si>
    <t>Langenbruck</t>
  </si>
  <si>
    <t>db0vi</t>
  </si>
  <si>
    <t>DB0HRO</t>
  </si>
  <si>
    <t>JO64AC</t>
  </si>
  <si>
    <t>Rostock</t>
  </si>
  <si>
    <t>DB0GG</t>
  </si>
  <si>
    <t>JN48NS</t>
  </si>
  <si>
    <t>Gerlingen</t>
  </si>
  <si>
    <t>DL0WY</t>
  </si>
  <si>
    <t>JN67AQ</t>
  </si>
  <si>
    <t>Wendelstein/Bayris</t>
  </si>
  <si>
    <t>OE8XGQ</t>
  </si>
  <si>
    <t>JN66WQ</t>
  </si>
  <si>
    <t>Gerlitze</t>
  </si>
  <si>
    <t>DB0HW</t>
  </si>
  <si>
    <t>JO51GT</t>
  </si>
  <si>
    <t>Torfhaus/Harz</t>
  </si>
  <si>
    <t>OE5XBM</t>
  </si>
  <si>
    <t>JN78DK</t>
  </si>
  <si>
    <t>Hellmonsödt</t>
  </si>
  <si>
    <t>ON4AZB</t>
  </si>
  <si>
    <t>DB0KLX</t>
  </si>
  <si>
    <t>JN39VK</t>
  </si>
  <si>
    <t>Kaiserslautern</t>
  </si>
  <si>
    <t>DB0ECA</t>
  </si>
  <si>
    <t>JN57UU</t>
  </si>
  <si>
    <t>Holzkirchen</t>
  </si>
  <si>
    <t>DB0HEX</t>
  </si>
  <si>
    <t>JO51HT</t>
  </si>
  <si>
    <t>Brocken</t>
  </si>
  <si>
    <t>OE2XBO</t>
  </si>
  <si>
    <t>JN67MW</t>
  </si>
  <si>
    <t>Haunsberg</t>
  </si>
  <si>
    <t>DB0DON</t>
  </si>
  <si>
    <t>DB0FHR</t>
  </si>
  <si>
    <t>JN67BU</t>
  </si>
  <si>
    <t>Rosenheim</t>
  </si>
  <si>
    <t>DB0HO</t>
  </si>
  <si>
    <t>JN47QT</t>
  </si>
  <si>
    <t>Glashütten</t>
  </si>
  <si>
    <t>ON4LVN</t>
  </si>
  <si>
    <t>JO20IV</t>
  </si>
  <si>
    <t>Leuven (K.U.L.)</t>
  </si>
  <si>
    <t>ON4AZC</t>
  </si>
  <si>
    <t>ON4KUL</t>
  </si>
  <si>
    <t>CALL</t>
  </si>
  <si>
    <t>LOC</t>
  </si>
  <si>
    <t>QTH</t>
  </si>
  <si>
    <t>Eigener Standort:</t>
  </si>
  <si>
    <t>eigener Locator:</t>
  </si>
  <si>
    <t>Bakenblatt</t>
  </si>
  <si>
    <t>Autor:</t>
  </si>
  <si>
    <t>DJ5AM</t>
  </si>
  <si>
    <t>Steffen Braun</t>
  </si>
  <si>
    <t>eigener Standort:</t>
  </si>
  <si>
    <t>QRB</t>
  </si>
  <si>
    <t>QRG (kHz)</t>
  </si>
  <si>
    <t>EA8VHF</t>
  </si>
  <si>
    <t>IL28GC</t>
  </si>
  <si>
    <t>EI2WRB</t>
  </si>
  <si>
    <t>IO62IG</t>
  </si>
  <si>
    <t>EA1VHF</t>
  </si>
  <si>
    <t>F5XAR</t>
  </si>
  <si>
    <t>IN87KW</t>
  </si>
  <si>
    <t>IN88GS</t>
  </si>
  <si>
    <t>SK4MPI</t>
  </si>
  <si>
    <t>JP70NJ</t>
  </si>
  <si>
    <t>I1M</t>
  </si>
  <si>
    <t>JN33UT</t>
  </si>
  <si>
    <t>PI7CIS</t>
  </si>
  <si>
    <t>JO22DC</t>
  </si>
  <si>
    <t>OH9VHF</t>
  </si>
  <si>
    <t>KP36OI</t>
  </si>
  <si>
    <t>I2M</t>
  </si>
  <si>
    <t>JN55AD</t>
  </si>
  <si>
    <t>PI7FHY</t>
  </si>
  <si>
    <t>JO22WW</t>
  </si>
  <si>
    <t>F5XAM</t>
  </si>
  <si>
    <t>JO10EQ</t>
  </si>
  <si>
    <t>EA6VHF</t>
  </si>
  <si>
    <t>JM08PV</t>
  </si>
  <si>
    <t>OK0EJ</t>
  </si>
  <si>
    <t>JN99FN</t>
  </si>
  <si>
    <t>PI7PRO</t>
  </si>
  <si>
    <t>JO22NC</t>
  </si>
  <si>
    <t>IV3A</t>
  </si>
  <si>
    <t>JN65RW</t>
  </si>
  <si>
    <t>GB3VHF</t>
  </si>
  <si>
    <t>JO01DH</t>
  </si>
  <si>
    <t>SK2VHG</t>
  </si>
  <si>
    <t>LA1VHF</t>
  </si>
  <si>
    <t>JO59QC</t>
  </si>
  <si>
    <t>SK3VHF</t>
  </si>
  <si>
    <t>JP73HF</t>
  </si>
  <si>
    <t>LA4VHF</t>
  </si>
  <si>
    <t>JP20LG</t>
  </si>
  <si>
    <t>I4A</t>
  </si>
  <si>
    <t>JN54QK</t>
  </si>
  <si>
    <t>OH2VHF</t>
  </si>
  <si>
    <t>GB3LER</t>
  </si>
  <si>
    <t>IP90JD</t>
  </si>
  <si>
    <t>SK1VHF</t>
  </si>
  <si>
    <t>JO97CJ</t>
  </si>
  <si>
    <t>HB9HB</t>
  </si>
  <si>
    <t>I0A</t>
  </si>
  <si>
    <t>JN62IG</t>
  </si>
  <si>
    <t>JO62KK</t>
  </si>
  <si>
    <t>F5XAV</t>
  </si>
  <si>
    <t>LA7VHF</t>
  </si>
  <si>
    <t>OK0EC</t>
  </si>
  <si>
    <t>JO60CF</t>
  </si>
  <si>
    <t>GB3ANG</t>
  </si>
  <si>
    <t>IO86MN</t>
  </si>
  <si>
    <t>SK2VHF</t>
  </si>
  <si>
    <t>JP94TF</t>
  </si>
  <si>
    <t>F1XAT</t>
  </si>
  <si>
    <t>JN15AO</t>
  </si>
  <si>
    <t>I0G</t>
  </si>
  <si>
    <t>JN63IB</t>
  </si>
  <si>
    <t>LA5VHF</t>
  </si>
  <si>
    <t>JP77KI</t>
  </si>
  <si>
    <t>HG1BVA</t>
  </si>
  <si>
    <t>JN86CW</t>
  </si>
  <si>
    <t>SK7VHF</t>
  </si>
  <si>
    <t>JO65KJ</t>
  </si>
  <si>
    <t>LA2VHF</t>
  </si>
  <si>
    <t>JP53EG</t>
  </si>
  <si>
    <t>I7A</t>
  </si>
  <si>
    <t>JN81EC</t>
  </si>
  <si>
    <t>OZ4UHF</t>
  </si>
  <si>
    <t>JO75KC</t>
  </si>
  <si>
    <t>I8A</t>
  </si>
  <si>
    <t>JM78WD</t>
  </si>
  <si>
    <t>F1XAW</t>
  </si>
  <si>
    <t>JN26IX</t>
  </si>
  <si>
    <t>LA6VHF</t>
  </si>
  <si>
    <t>KP59AL</t>
  </si>
  <si>
    <t>GB3MCB</t>
  </si>
  <si>
    <t>IO70OJ</t>
  </si>
  <si>
    <t>IT9A</t>
  </si>
  <si>
    <t>JM67LX</t>
  </si>
  <si>
    <t>OZ7IGY</t>
  </si>
  <si>
    <t>IT9G</t>
  </si>
  <si>
    <t>JM68QE</t>
  </si>
  <si>
    <t>DL0SG</t>
  </si>
  <si>
    <t>LY2WN</t>
  </si>
  <si>
    <t>KO25GC</t>
  </si>
  <si>
    <t>YU1VHF</t>
  </si>
  <si>
    <t>KN04OO</t>
  </si>
  <si>
    <t>F5XAL</t>
  </si>
  <si>
    <t>JN12LL</t>
  </si>
  <si>
    <t>JN59WI</t>
  </si>
  <si>
    <t>S55ZRS</t>
  </si>
  <si>
    <t>JN76MC</t>
  </si>
  <si>
    <t>OM0MVA</t>
  </si>
  <si>
    <t>JN88NE</t>
  </si>
  <si>
    <t>LA3VHF</t>
  </si>
  <si>
    <t>JO38RA</t>
  </si>
  <si>
    <t>KO02OF</t>
  </si>
  <si>
    <t>LA8VHF</t>
  </si>
  <si>
    <t>GB3NGI</t>
  </si>
  <si>
    <t>IO65VB</t>
  </si>
  <si>
    <t>LA8UHF</t>
  </si>
  <si>
    <t>F5XBA</t>
  </si>
  <si>
    <t>JN18KF</t>
  </si>
  <si>
    <t>LA7UHF</t>
  </si>
  <si>
    <t>ES0UHF</t>
  </si>
  <si>
    <t>OH6UHF</t>
  </si>
  <si>
    <t>KP13GM</t>
  </si>
  <si>
    <t>LA9UHF</t>
  </si>
  <si>
    <t>JP40CM</t>
  </si>
  <si>
    <t>9A0BUH</t>
  </si>
  <si>
    <t>JN85JO</t>
  </si>
  <si>
    <t>I5B</t>
  </si>
  <si>
    <t>JN53KN</t>
  </si>
  <si>
    <t>OH2UHF</t>
  </si>
  <si>
    <t>SK3UHF</t>
  </si>
  <si>
    <t>JP92FW</t>
  </si>
  <si>
    <t>LA1UHF</t>
  </si>
  <si>
    <t>JO59MS</t>
  </si>
  <si>
    <t>F5XAG</t>
  </si>
  <si>
    <t>IN93WC</t>
  </si>
  <si>
    <t>LA6UHF</t>
  </si>
  <si>
    <t>IO62IJ</t>
  </si>
  <si>
    <t>LA2UHF</t>
  </si>
  <si>
    <t>PI7HVN</t>
  </si>
  <si>
    <t>OH7UHF</t>
  </si>
  <si>
    <t>KP32TW</t>
  </si>
  <si>
    <t>SK2UHF</t>
  </si>
  <si>
    <t>JP94WG</t>
  </si>
  <si>
    <t>LA3UHF</t>
  </si>
  <si>
    <t>OK0EP</t>
  </si>
  <si>
    <t>JO80OC</t>
  </si>
  <si>
    <t>IP62OA</t>
  </si>
  <si>
    <t>F5XAZ</t>
  </si>
  <si>
    <t>JN06KN</t>
  </si>
  <si>
    <t>GB3SUT</t>
  </si>
  <si>
    <t>IO92CO</t>
  </si>
  <si>
    <t>OM0MUA</t>
  </si>
  <si>
    <t>DB0AE</t>
  </si>
  <si>
    <t>JO43GN</t>
  </si>
  <si>
    <t>LA4UHF</t>
  </si>
  <si>
    <t>JO29PJ</t>
  </si>
  <si>
    <t>PI7YSS</t>
  </si>
  <si>
    <t>JO32CD</t>
  </si>
  <si>
    <t>PI7QHN</t>
  </si>
  <si>
    <t>JO22KH</t>
  </si>
  <si>
    <t>SK4UHF</t>
  </si>
  <si>
    <t>JO79LK</t>
  </si>
  <si>
    <t>EA8UHF</t>
  </si>
  <si>
    <t>GB3MLY</t>
  </si>
  <si>
    <t>IO93EQ</t>
  </si>
  <si>
    <t>EA6UHF</t>
  </si>
  <si>
    <t>FX3UHB</t>
  </si>
  <si>
    <t>IN78VC</t>
  </si>
  <si>
    <t>SK7UHF</t>
  </si>
  <si>
    <t>JO77BQ</t>
  </si>
  <si>
    <t>SK6UHF</t>
  </si>
  <si>
    <t>JO67EH</t>
  </si>
  <si>
    <t>HG7BUA</t>
  </si>
  <si>
    <t>JN97KR</t>
  </si>
  <si>
    <t>OK0EA</t>
  </si>
  <si>
    <t>JO70UP</t>
  </si>
  <si>
    <t>GB3BSL</t>
  </si>
  <si>
    <t>IO81QJ</t>
  </si>
  <si>
    <t>SK7MHH</t>
  </si>
  <si>
    <t>JO86GP</t>
  </si>
  <si>
    <t>HG3BUA</t>
  </si>
  <si>
    <t>JN96CC</t>
  </si>
  <si>
    <t>OH9UHF</t>
  </si>
  <si>
    <t>HG6BUA</t>
  </si>
  <si>
    <t>KN07AU</t>
  </si>
  <si>
    <t>SK1UHF</t>
  </si>
  <si>
    <t>OZ1UHF</t>
  </si>
  <si>
    <t>JO57FJ</t>
  </si>
  <si>
    <t>OK0EB</t>
  </si>
  <si>
    <t>JN78DU</t>
  </si>
  <si>
    <t>JN68EQ</t>
  </si>
  <si>
    <t>HG1BUA</t>
  </si>
  <si>
    <t>OZ2ALS</t>
  </si>
  <si>
    <t>JO45UB</t>
  </si>
  <si>
    <t>SR5UHF</t>
  </si>
  <si>
    <t>DB0FGB</t>
  </si>
  <si>
    <t>DB0TUD</t>
  </si>
  <si>
    <t>JO31SL</t>
  </si>
  <si>
    <t>DB0KHT</t>
  </si>
  <si>
    <t>DB0NCO</t>
  </si>
  <si>
    <t>JN59MI</t>
  </si>
  <si>
    <t>DB0RG</t>
  </si>
  <si>
    <t>JO51GO</t>
  </si>
  <si>
    <t>DB0MFI</t>
  </si>
  <si>
    <t>DB0KNL</t>
  </si>
  <si>
    <t>JO40RW</t>
  </si>
  <si>
    <t>UZ3MWQ</t>
  </si>
  <si>
    <t>KO87aa</t>
  </si>
  <si>
    <t>EW6DS</t>
  </si>
  <si>
    <t>KO45aa</t>
  </si>
  <si>
    <t>UA4WX</t>
  </si>
  <si>
    <t>?</t>
  </si>
  <si>
    <t>LO49aa</t>
  </si>
  <si>
    <t>W1RJA</t>
  </si>
  <si>
    <t>FN41CJ</t>
  </si>
  <si>
    <t>Transatlantik Bake</t>
  </si>
  <si>
    <t>RN6MT</t>
  </si>
  <si>
    <t>KN97LN</t>
  </si>
  <si>
    <t>UR4YWW</t>
  </si>
  <si>
    <t>KN28WG</t>
  </si>
  <si>
    <t>VO1ZA</t>
  </si>
  <si>
    <t>GN37JS</t>
  </si>
  <si>
    <t>IO70IA</t>
  </si>
  <si>
    <t>OY6BEC</t>
  </si>
  <si>
    <t>UA3IFI</t>
  </si>
  <si>
    <t>KO76WT</t>
  </si>
  <si>
    <t>FX3THF</t>
  </si>
  <si>
    <t>IK1LBW</t>
  </si>
  <si>
    <t>JN44VF</t>
  </si>
  <si>
    <t>IN3A</t>
  </si>
  <si>
    <t>JN56NB</t>
  </si>
  <si>
    <t>9A0BVH</t>
  </si>
  <si>
    <t>9H1A</t>
  </si>
  <si>
    <t>JM75FV</t>
  </si>
  <si>
    <t>LX0VHF</t>
  </si>
  <si>
    <t>JN39CP</t>
  </si>
  <si>
    <t>OK0EO</t>
  </si>
  <si>
    <t>JN89QQ</t>
  </si>
  <si>
    <t>Olomouc läuft?</t>
  </si>
  <si>
    <t>I5A</t>
  </si>
  <si>
    <t>JN53GW</t>
  </si>
  <si>
    <t>Budejovice</t>
  </si>
  <si>
    <t>Foligno</t>
  </si>
  <si>
    <t>IW0UMP</t>
  </si>
  <si>
    <t>JN40QW</t>
  </si>
  <si>
    <t>OH5ADB</t>
  </si>
  <si>
    <t>KP30NN</t>
  </si>
  <si>
    <t>Auersberg/Wildenthal</t>
  </si>
  <si>
    <t>JO60HL</t>
  </si>
  <si>
    <t>Babisnauer Pappel/Possendorf</t>
  </si>
  <si>
    <t>JO60UX</t>
  </si>
  <si>
    <t>Bärenstein/Bärenstein</t>
  </si>
  <si>
    <t>JO60MM</t>
  </si>
  <si>
    <t>Bieleboh/Cunewalde</t>
  </si>
  <si>
    <t>JO71GB</t>
  </si>
  <si>
    <t>Borsberg/Pillnitz</t>
  </si>
  <si>
    <t>JO61WA</t>
  </si>
  <si>
    <t>Brand/Hohnstein</t>
  </si>
  <si>
    <t>JO70BW</t>
  </si>
  <si>
    <t>Breiteberg/Bertsdorf</t>
  </si>
  <si>
    <t>JO70IV</t>
  </si>
  <si>
    <t>Breiter Stein/Porschendorf</t>
  </si>
  <si>
    <t>JO71AA</t>
  </si>
  <si>
    <t>Burgberg/Lichtenberg</t>
  </si>
  <si>
    <t>JO60RT</t>
  </si>
  <si>
    <t>Burg Frauenstein/Frauenstein</t>
  </si>
  <si>
    <t>JO60ST</t>
  </si>
  <si>
    <t>Burg Stolpen/Stolpen</t>
  </si>
  <si>
    <t>JO71BB</t>
  </si>
  <si>
    <t>Butterberg/Burkau</t>
  </si>
  <si>
    <t>JO71CD</t>
  </si>
  <si>
    <t>Collm/Oschatz</t>
  </si>
  <si>
    <t>JO61MH</t>
  </si>
  <si>
    <t>Cottaer Spitzberg/Cotta</t>
  </si>
  <si>
    <t>JO60XV</t>
  </si>
  <si>
    <t>Czorneboh/Cunewalde</t>
  </si>
  <si>
    <t>JO71GD</t>
  </si>
  <si>
    <t>Deditzhöhe/Grimma</t>
  </si>
  <si>
    <t>JO61JF</t>
  </si>
  <si>
    <t>Drachenkopf/Holzhau</t>
  </si>
  <si>
    <t>JO60SR</t>
  </si>
  <si>
    <t>Festung Königstein</t>
  </si>
  <si>
    <t>JO70AW</t>
  </si>
  <si>
    <t>Fichtelberg/Oberwiesental</t>
  </si>
  <si>
    <t>JO60LK</t>
  </si>
  <si>
    <t>Fichteturm/Dresden-Süd</t>
  </si>
  <si>
    <t>Finckenfang/Maxen</t>
  </si>
  <si>
    <t>JO60VW</t>
  </si>
  <si>
    <t>Geisingberg/Altenberg</t>
  </si>
  <si>
    <t>JO60VS</t>
  </si>
  <si>
    <t>Gohrisch/Gohrisch</t>
  </si>
  <si>
    <t>JO70BV</t>
  </si>
  <si>
    <t>Greifensteine/Geyer</t>
  </si>
  <si>
    <t>JO60LM</t>
  </si>
  <si>
    <t>Großer Picho/Tautewalde</t>
  </si>
  <si>
    <t>JO71EC</t>
  </si>
  <si>
    <t>Großer Teichstein/Zeughaus</t>
  </si>
  <si>
    <t>JO70EW</t>
  </si>
  <si>
    <t>Großer Winterberg/Schmilka</t>
  </si>
  <si>
    <t>JO70DV</t>
  </si>
  <si>
    <t>Großer Zschirnstein/Kleingießhübel</t>
  </si>
  <si>
    <t>JO70CU</t>
  </si>
  <si>
    <t>Halde Trages/Espenhain</t>
  </si>
  <si>
    <t>JO61GE</t>
  </si>
  <si>
    <t>Heinrichseck/Tharandt</t>
  </si>
  <si>
    <t>JO60SX</t>
  </si>
  <si>
    <t>Helleberg/Raabstein/Gottleuba</t>
  </si>
  <si>
    <t>JO60WT</t>
  </si>
  <si>
    <t>Hemmschuh/Neurehefeld</t>
  </si>
  <si>
    <t>JO60UR</t>
  </si>
  <si>
    <t>Hinteres Raubschloß/Schmilka</t>
  </si>
  <si>
    <t>Hirtstein/Satzung</t>
  </si>
  <si>
    <t>JO60NM</t>
  </si>
  <si>
    <t>Hochstein/Königshain</t>
  </si>
  <si>
    <t>JO71KE</t>
  </si>
  <si>
    <t>Hochwald/Hain</t>
  </si>
  <si>
    <t>JO70JT</t>
  </si>
  <si>
    <t>Hohe Liebe/Bad Schandau</t>
  </si>
  <si>
    <t>JO70CW</t>
  </si>
  <si>
    <t>Hutberg/Kamenz</t>
  </si>
  <si>
    <t>JO71AG</t>
  </si>
  <si>
    <t>Jonsberg/Jonsdorf</t>
  </si>
  <si>
    <t>JO70IU</t>
  </si>
  <si>
    <t>Kahleberg/Altenberg</t>
  </si>
  <si>
    <t>JO60US</t>
  </si>
  <si>
    <t>Kaiserkrone/Schöna</t>
  </si>
  <si>
    <t>JO70CV</t>
  </si>
  <si>
    <t>Katzstein/Cunnersdorf</t>
  </si>
  <si>
    <t>JO70BU</t>
  </si>
  <si>
    <t>Keulenberg/Oberlichtenau</t>
  </si>
  <si>
    <t>JO61XF</t>
  </si>
  <si>
    <t>Kleiner Bärenstein/Thürmsdorf</t>
  </si>
  <si>
    <t>Kohlkaukuppe/Geising</t>
  </si>
  <si>
    <t>JO60VR</t>
  </si>
  <si>
    <t>Kottmar/Eibau</t>
  </si>
  <si>
    <t>JO71HA</t>
  </si>
  <si>
    <t>Kupferberg/Großenhain</t>
  </si>
  <si>
    <t>JO61SG</t>
  </si>
  <si>
    <t>Labyrinth/Bielatal</t>
  </si>
  <si>
    <t>JO70AV</t>
  </si>
  <si>
    <t>Landberg/Tharandter Wald</t>
  </si>
  <si>
    <t>JO60RX</t>
  </si>
  <si>
    <t>Landeskrone/Görlitz</t>
  </si>
  <si>
    <t>JO71LD</t>
  </si>
  <si>
    <t>Lausche/Waltersdorf</t>
  </si>
  <si>
    <t>JO70HU</t>
  </si>
  <si>
    <t>Lerchenberg/Possendorf</t>
  </si>
  <si>
    <t>JO60UW</t>
  </si>
  <si>
    <t>Lilienstein/Königstein</t>
  </si>
  <si>
    <t>Löbauer Berg/Löbau</t>
  </si>
  <si>
    <t>JO71IC</t>
  </si>
  <si>
    <t>Löbenberg/Hohburg</t>
  </si>
  <si>
    <t>JO61JJ</t>
  </si>
  <si>
    <t>Luchberg/Luchau</t>
  </si>
  <si>
    <t>JO60VU</t>
  </si>
  <si>
    <t>Lugstein/Zinnwald</t>
  </si>
  <si>
    <t>Mönchswalder Berg/Wilthen</t>
  </si>
  <si>
    <t>JO71FB</t>
  </si>
  <si>
    <t>Monumentberg/Groß Radisch</t>
  </si>
  <si>
    <t>JO71IG</t>
  </si>
  <si>
    <t>Napoleonstein/Weißig</t>
  </si>
  <si>
    <t>JO61WB</t>
  </si>
  <si>
    <t>Neuer Wildenstein/Kuhstall</t>
  </si>
  <si>
    <t>Oelsener Höhe/Oelsen</t>
  </si>
  <si>
    <t>JO60XT</t>
  </si>
  <si>
    <t>Panoramahöhe/Berggießhübel</t>
  </si>
  <si>
    <t>JO60XU</t>
  </si>
  <si>
    <t>Papststein/Gohrich</t>
  </si>
  <si>
    <t>Pfaffenstein/Pfaffendorf</t>
  </si>
  <si>
    <t>Rauensteine/Rathen</t>
  </si>
  <si>
    <t>Rochlitzer Berg/Rochlitz</t>
  </si>
  <si>
    <t>JO61JA</t>
  </si>
  <si>
    <t>Rotstein/Sohland</t>
  </si>
  <si>
    <t>JO71JC</t>
  </si>
  <si>
    <t>Saydaer Höhe/Sayda</t>
  </si>
  <si>
    <t>JO60QR</t>
  </si>
  <si>
    <t>Schanzberg/Hohnstein</t>
  </si>
  <si>
    <t>JO70BX</t>
  </si>
  <si>
    <t>Scharspitze/Altenberg</t>
  </si>
  <si>
    <t>Scheibenberg/Annaberg</t>
  </si>
  <si>
    <t>JO60KM</t>
  </si>
  <si>
    <t>Schellenberg/Augustusburg</t>
  </si>
  <si>
    <t>JO60NT</t>
  </si>
  <si>
    <t>Schildberg/Schildau</t>
  </si>
  <si>
    <t>JO61KK</t>
  </si>
  <si>
    <t>Schlechteberg/Ebersbach</t>
  </si>
  <si>
    <t>JO70HX</t>
  </si>
  <si>
    <t>Schöne Höhe/Porschendorf</t>
  </si>
  <si>
    <t>JO61XA</t>
  </si>
  <si>
    <t>Schrammsteinaussicht</t>
  </si>
  <si>
    <t>Schwartenberg/Sayda</t>
  </si>
  <si>
    <t>JO60RP</t>
  </si>
  <si>
    <t>Schwedenstein/Steina</t>
  </si>
  <si>
    <t>JO71AE</t>
  </si>
  <si>
    <t>Spaargebirge/Meißen</t>
  </si>
  <si>
    <t>JO61SD</t>
  </si>
  <si>
    <t>Spitzberg/Oberoderwitz</t>
  </si>
  <si>
    <t>JO70IX</t>
  </si>
  <si>
    <t>Stephanshöhe/Schellerhau</t>
  </si>
  <si>
    <t>Sybillenstein/Kindisch</t>
  </si>
  <si>
    <t>JO71BE</t>
  </si>
  <si>
    <t>Tellkoppe/Kipsdorf</t>
  </si>
  <si>
    <t>JO60UT</t>
  </si>
  <si>
    <t>Töpfer/Oybin</t>
  </si>
  <si>
    <t>JO70JU</t>
  </si>
  <si>
    <t>Triebenberg/Schönfeld</t>
  </si>
  <si>
    <t>Unger/Neustadt</t>
  </si>
  <si>
    <t>JO70CX</t>
  </si>
  <si>
    <t>Valtenberg/Neukirch</t>
  </si>
  <si>
    <t>JO71DB</t>
  </si>
  <si>
    <t>Wachberg/Saupsdorf</t>
  </si>
  <si>
    <t>JO70DW</t>
  </si>
  <si>
    <t>Weifberg/Hinterhermsdorf</t>
  </si>
  <si>
    <t>JO70EN</t>
  </si>
  <si>
    <t>Wilisch/Kreischa</t>
  </si>
  <si>
    <t>Windberg/Freital</t>
  </si>
  <si>
    <t>JO60TX</t>
  </si>
  <si>
    <t>Windmühlen-Dürrenberg/Liebschütz</t>
  </si>
  <si>
    <t>JO61NI</t>
  </si>
  <si>
    <t>Zeisigstein/Hellendorf</t>
  </si>
  <si>
    <t>JO70AT</t>
  </si>
  <si>
    <t>Zirkelstein/Schöna</t>
  </si>
  <si>
    <t>Höhe</t>
  </si>
  <si>
    <t>Ant</t>
  </si>
  <si>
    <t>QTF</t>
  </si>
  <si>
    <t>ÜNN</t>
  </si>
  <si>
    <t>OMNI</t>
  </si>
  <si>
    <t>Watt</t>
  </si>
  <si>
    <t>Big Wheel</t>
  </si>
  <si>
    <t>7el Yagi</t>
  </si>
  <si>
    <t>15 ERP</t>
  </si>
  <si>
    <t>50 ERP</t>
  </si>
  <si>
    <t>12 ERP</t>
  </si>
  <si>
    <t>4*4 Yagi</t>
  </si>
  <si>
    <t>30 ERP</t>
  </si>
  <si>
    <t>N</t>
  </si>
  <si>
    <t>2 Dipole</t>
  </si>
  <si>
    <t>1 ERP</t>
  </si>
  <si>
    <t>letzte Änderung:</t>
  </si>
  <si>
    <t>Vorschläge an:</t>
  </si>
  <si>
    <t>dj5am@darc.de</t>
  </si>
  <si>
    <t>2,5 ERP</t>
  </si>
  <si>
    <t>Dipol</t>
  </si>
  <si>
    <t>10 W</t>
  </si>
  <si>
    <t>Malteser</t>
  </si>
  <si>
    <t>DB0RHN</t>
  </si>
  <si>
    <t>1W</t>
  </si>
  <si>
    <t>NS</t>
  </si>
  <si>
    <t>0,3 W</t>
  </si>
  <si>
    <t>0,4 W</t>
  </si>
  <si>
    <t>V-Dipol</t>
  </si>
  <si>
    <t>DB0SG</t>
  </si>
  <si>
    <t>5 W</t>
  </si>
  <si>
    <t>4 W</t>
  </si>
  <si>
    <t>1000ERP</t>
  </si>
  <si>
    <t>Amberg ; QRV ????</t>
  </si>
  <si>
    <t>0,5W</t>
  </si>
  <si>
    <t>4*Schlitz</t>
  </si>
  <si>
    <t>DB0RIG</t>
  </si>
  <si>
    <t>4fach Kast</t>
  </si>
  <si>
    <t>Schlitz</t>
  </si>
  <si>
    <t>0,2 ERP</t>
  </si>
  <si>
    <t>0,3W</t>
  </si>
  <si>
    <t>12el</t>
  </si>
  <si>
    <t>80 ERP</t>
  </si>
  <si>
    <t>2W</t>
  </si>
  <si>
    <t>QRV ??</t>
  </si>
  <si>
    <t>Duisburg QRV ???</t>
  </si>
  <si>
    <t>Phöben&lt;= QTH ??</t>
  </si>
  <si>
    <t>10W</t>
  </si>
  <si>
    <t>350ERP</t>
  </si>
  <si>
    <t>4*15Yagi</t>
  </si>
  <si>
    <t>W</t>
  </si>
  <si>
    <t>40 ERP</t>
  </si>
  <si>
    <t>4*8el Yagi</t>
  </si>
  <si>
    <t>170ERP</t>
  </si>
  <si>
    <t>10ERP</t>
  </si>
  <si>
    <t>1,25ERP</t>
  </si>
  <si>
    <t>Quad</t>
  </si>
  <si>
    <t>Hochries; QRV ???</t>
  </si>
  <si>
    <t>Inselsberg, QRV ???</t>
  </si>
  <si>
    <t>Horn</t>
  </si>
  <si>
    <t>NO</t>
  </si>
  <si>
    <t>12ERP</t>
  </si>
  <si>
    <t>2*Big Wheel</t>
  </si>
  <si>
    <t>JN67HT</t>
  </si>
  <si>
    <t>Vertikal</t>
  </si>
  <si>
    <t>JO42XC</t>
  </si>
  <si>
    <t>3W</t>
  </si>
  <si>
    <t>8 ERP</t>
  </si>
  <si>
    <t>JO40CW</t>
  </si>
  <si>
    <t>6 el Arrey</t>
  </si>
  <si>
    <t>DB0HG</t>
  </si>
  <si>
    <t>10 ERP</t>
  </si>
  <si>
    <t>DB0WTT</t>
  </si>
  <si>
    <t>JO40LG</t>
  </si>
  <si>
    <t>1 W</t>
  </si>
  <si>
    <t>0,5 W</t>
  </si>
  <si>
    <t>4* DQ</t>
  </si>
  <si>
    <t>5W</t>
  </si>
  <si>
    <t>DB0JU</t>
  </si>
  <si>
    <t>2,4W</t>
  </si>
  <si>
    <t>Helical</t>
  </si>
  <si>
    <t>Dipolfeld</t>
  </si>
  <si>
    <t>10grd</t>
  </si>
  <si>
    <t>Feldberg/Schwarzw. QRV?</t>
  </si>
  <si>
    <t>5 ERP</t>
  </si>
  <si>
    <t>70 ERP</t>
  </si>
  <si>
    <t>4*12 Yagi</t>
  </si>
  <si>
    <t>QRV??</t>
  </si>
  <si>
    <t>QTH ? QRV??</t>
  </si>
  <si>
    <t>Amberg QRV?</t>
  </si>
  <si>
    <t>JO42GE</t>
  </si>
  <si>
    <t>Clover Leaf</t>
  </si>
  <si>
    <t>50W</t>
  </si>
  <si>
    <t>2*11el Yagi</t>
  </si>
  <si>
    <t>45grd</t>
  </si>
  <si>
    <t>12W</t>
  </si>
  <si>
    <t>8el. Coll</t>
  </si>
  <si>
    <t>4xDQ</t>
  </si>
  <si>
    <t>Dipole</t>
  </si>
  <si>
    <t>Slot</t>
  </si>
  <si>
    <t>Ederkopf/Erndtebrü ??</t>
  </si>
  <si>
    <t>8W</t>
  </si>
  <si>
    <t>0/180grd</t>
  </si>
  <si>
    <t>0,2W</t>
  </si>
  <si>
    <t>JN48AV</t>
  </si>
  <si>
    <t>Corner Dipol</t>
  </si>
  <si>
    <t>4*11El Yagi</t>
  </si>
  <si>
    <t>JN459WI</t>
  </si>
  <si>
    <t>0.01ERP</t>
  </si>
  <si>
    <t>Schneeberg (QRT???)</t>
  </si>
  <si>
    <t>0,2ERP</t>
  </si>
  <si>
    <t>0,015ERP</t>
  </si>
  <si>
    <t>O-N-W</t>
  </si>
  <si>
    <t>2*H-Horn</t>
  </si>
  <si>
    <t>0,3ERP</t>
  </si>
  <si>
    <t>0,1 W</t>
  </si>
  <si>
    <t>IO90IO</t>
  </si>
  <si>
    <t>JO20KV</t>
  </si>
  <si>
    <t>10dBi</t>
  </si>
  <si>
    <t>Omni</t>
  </si>
  <si>
    <t>S55ZNG</t>
  </si>
  <si>
    <t>JN65UU</t>
  </si>
  <si>
    <t>QRT</t>
  </si>
  <si>
    <t>UT5EC</t>
  </si>
  <si>
    <t>KN78MM</t>
  </si>
  <si>
    <t>UT5G</t>
  </si>
  <si>
    <t>KN66LS</t>
  </si>
  <si>
    <t>N/S</t>
  </si>
  <si>
    <t>UT3BW</t>
  </si>
  <si>
    <t>KN29UA</t>
  </si>
  <si>
    <t>11 Elemente</t>
  </si>
  <si>
    <t>4 x 3 el Yagi</t>
  </si>
  <si>
    <t>0/225</t>
  </si>
  <si>
    <t>UU9JJ</t>
  </si>
  <si>
    <t>KN64RO</t>
  </si>
  <si>
    <t>50e</t>
  </si>
  <si>
    <t>5 el Yagi</t>
  </si>
  <si>
    <t>F1ZNI</t>
  </si>
  <si>
    <t>JN23MM</t>
  </si>
  <si>
    <t>3 dB Gain</t>
  </si>
  <si>
    <t>QRV?</t>
  </si>
  <si>
    <t>HG8BUA</t>
  </si>
  <si>
    <t>KN06PW</t>
  </si>
  <si>
    <t>SW</t>
  </si>
  <si>
    <t>Ringdipol</t>
  </si>
  <si>
    <t>Halo</t>
  </si>
  <si>
    <t>F5ZPH</t>
  </si>
  <si>
    <t>Weiden (temp QRT)</t>
  </si>
  <si>
    <t>QRT?</t>
  </si>
  <si>
    <t>F1ZQT</t>
  </si>
  <si>
    <t>IN95OX</t>
  </si>
  <si>
    <t>Horizontal</t>
  </si>
  <si>
    <t>temp. QRT</t>
  </si>
  <si>
    <t>DB0MMO</t>
  </si>
  <si>
    <t>JN49RV</t>
  </si>
  <si>
    <t>maximale Entfernung:</t>
  </si>
  <si>
    <t>VP9DUB</t>
  </si>
  <si>
    <t>FM72OH</t>
  </si>
  <si>
    <t>transatlantic beacon</t>
  </si>
  <si>
    <t>5T5SN</t>
  </si>
  <si>
    <t>IK28AC</t>
  </si>
  <si>
    <t>500</t>
  </si>
  <si>
    <t>7-ele-yagi</t>
  </si>
  <si>
    <t>10</t>
  </si>
  <si>
    <t>CT1DHM 07.08.2005</t>
  </si>
  <si>
    <t>4 x yagi</t>
  </si>
  <si>
    <t>omni</t>
  </si>
  <si>
    <t>RX3QFM 31.05.2005</t>
  </si>
  <si>
    <t>RX3QFM 1.06.2005</t>
  </si>
  <si>
    <t>unstable frequency</t>
  </si>
  <si>
    <t>4</t>
  </si>
  <si>
    <t>Turnstile</t>
  </si>
  <si>
    <t>RA3IM</t>
  </si>
  <si>
    <t>KO56UM</t>
  </si>
  <si>
    <t>9</t>
  </si>
  <si>
    <t>Discone</t>
  </si>
  <si>
    <t>reported 13.05.2004</t>
  </si>
  <si>
    <t>UR0DMA</t>
  </si>
  <si>
    <t>KN18LM</t>
  </si>
  <si>
    <t>2500</t>
  </si>
  <si>
    <t>11-ele-yagi</t>
  </si>
  <si>
    <t>Europe</t>
  </si>
  <si>
    <t>50</t>
  </si>
  <si>
    <t>2 x 4-ele yagi</t>
  </si>
  <si>
    <t>315/45</t>
  </si>
  <si>
    <t>200</t>
  </si>
  <si>
    <t>5-ele yagi</t>
  </si>
  <si>
    <t>95</t>
  </si>
  <si>
    <t>reported 16.06.2004</t>
  </si>
  <si>
    <t>IN53RE</t>
  </si>
  <si>
    <t>25</t>
  </si>
  <si>
    <t>reported 07.08.2004</t>
  </si>
  <si>
    <t>CT1ART</t>
  </si>
  <si>
    <t>IM67AH</t>
  </si>
  <si>
    <t>EA7AH 30.05.2005</t>
  </si>
  <si>
    <t>9 El. Y</t>
  </si>
  <si>
    <t>GB3SSS</t>
  </si>
  <si>
    <t>1000</t>
  </si>
  <si>
    <t>2 x 8 El. Y</t>
  </si>
  <si>
    <t>284</t>
  </si>
  <si>
    <t>OZ1FOX</t>
  </si>
  <si>
    <t>JO55IL</t>
  </si>
  <si>
    <t>0,25</t>
  </si>
  <si>
    <t>Clover leaf</t>
  </si>
  <si>
    <t>PA3CWN 02.02.2006</t>
  </si>
  <si>
    <t>2 x Big Wheel</t>
  </si>
  <si>
    <t>RB4NA</t>
  </si>
  <si>
    <t>LP30VF</t>
  </si>
  <si>
    <t>40</t>
  </si>
  <si>
    <t>9-ele-yagi</t>
  </si>
  <si>
    <t>15</t>
  </si>
  <si>
    <t>RZ4HF 30.05.2005</t>
  </si>
  <si>
    <t>IQ1SP</t>
  </si>
  <si>
    <t>JN44VC</t>
  </si>
  <si>
    <t>1</t>
  </si>
  <si>
    <t>EB3DYS 16.07.2005</t>
  </si>
  <si>
    <t>4 x 6 El. Y</t>
  </si>
  <si>
    <t>45/315</t>
  </si>
  <si>
    <t>10 El. Y</t>
  </si>
  <si>
    <t>CT0ARN</t>
  </si>
  <si>
    <t>IN61NR</t>
  </si>
  <si>
    <t>CT1EKD 29.05.2005</t>
  </si>
  <si>
    <t>90/270</t>
  </si>
  <si>
    <t>reported 11.05.2004</t>
  </si>
  <si>
    <t>stacked V-dipoles</t>
  </si>
  <si>
    <t>ON0VHF</t>
  </si>
  <si>
    <t>JO20HP</t>
  </si>
  <si>
    <t>IQ2CY</t>
  </si>
  <si>
    <t>JN48OM</t>
  </si>
  <si>
    <t>CU8DUB</t>
  </si>
  <si>
    <t>HM49KL</t>
  </si>
  <si>
    <t>300</t>
  </si>
  <si>
    <t>4 el. Y</t>
  </si>
  <si>
    <t>65</t>
  </si>
  <si>
    <t>G7RAU 16.07.2005</t>
  </si>
  <si>
    <t>LZ2CM</t>
  </si>
  <si>
    <t>KN13NE</t>
  </si>
  <si>
    <t>YO3DMU 26.11.2005</t>
  </si>
  <si>
    <t>0,1</t>
  </si>
  <si>
    <t>Groundplane</t>
  </si>
  <si>
    <t>RB3PB</t>
  </si>
  <si>
    <t>KO93BD</t>
  </si>
  <si>
    <t>UA3ARC 16.07.2005</t>
  </si>
  <si>
    <t>SR9VHK</t>
  </si>
  <si>
    <t>JO90MH</t>
  </si>
  <si>
    <t>reported 11.01.2006</t>
  </si>
  <si>
    <t>JM08SQ</t>
  </si>
  <si>
    <t>reported 21.05.2004</t>
  </si>
  <si>
    <t>0,3</t>
  </si>
  <si>
    <t>reported 06.09.2004</t>
  </si>
  <si>
    <t>2 x 4+4 Dipole</t>
  </si>
  <si>
    <t>270/337</t>
  </si>
  <si>
    <t>IQ3MF</t>
  </si>
  <si>
    <t>2 x Turnstile</t>
  </si>
  <si>
    <t>2 x 3 el.Y</t>
  </si>
  <si>
    <t>reported 30.05.2004</t>
  </si>
  <si>
    <t>OH7VHF</t>
  </si>
  <si>
    <t>KP52IJ</t>
  </si>
  <si>
    <t>HB9OK</t>
  </si>
  <si>
    <t>JN45MW</t>
  </si>
  <si>
    <t>3,5</t>
  </si>
  <si>
    <t>KP07MM</t>
  </si>
  <si>
    <t>16 el.Y</t>
  </si>
  <si>
    <t>Y</t>
  </si>
  <si>
    <t>MS beacon</t>
  </si>
  <si>
    <t>OZ3VHF</t>
  </si>
  <si>
    <t>JO55HM</t>
  </si>
  <si>
    <t>1?</t>
  </si>
  <si>
    <t>DF2ZC 02/2004</t>
  </si>
  <si>
    <t>V-Dipole</t>
  </si>
  <si>
    <t>SV2DCD</t>
  </si>
  <si>
    <t>KN00LI</t>
  </si>
  <si>
    <t>HA8LI 19.12.2005</t>
  </si>
  <si>
    <t>2 x 8 el.Y</t>
  </si>
  <si>
    <t>0/200</t>
  </si>
  <si>
    <t>KP20BB</t>
  </si>
  <si>
    <t>9 dBi</t>
  </si>
  <si>
    <t>20/230</t>
  </si>
  <si>
    <t>2,5</t>
  </si>
  <si>
    <t>Vertical</t>
  </si>
  <si>
    <t>IQ5LU</t>
  </si>
  <si>
    <t>6</t>
  </si>
  <si>
    <t>reported 01.08.2004</t>
  </si>
  <si>
    <t>2 x 6 el. Y</t>
  </si>
  <si>
    <t>45/135</t>
  </si>
  <si>
    <t>2 x Cloverleaf</t>
  </si>
  <si>
    <t>SK6VHF</t>
  </si>
  <si>
    <t>JO57TX</t>
  </si>
  <si>
    <t>dipole</t>
  </si>
  <si>
    <t>0/180</t>
  </si>
  <si>
    <t>3 el.Y</t>
  </si>
  <si>
    <t>YO3KWJ</t>
  </si>
  <si>
    <t>KN35FC</t>
  </si>
  <si>
    <t>4 x dipole</t>
  </si>
  <si>
    <t>JN24GB</t>
  </si>
  <si>
    <t>20</t>
  </si>
  <si>
    <t>RB3PA</t>
  </si>
  <si>
    <t>KO84UF</t>
  </si>
  <si>
    <t>JP99EC</t>
  </si>
  <si>
    <t>10 el.Y</t>
  </si>
  <si>
    <t>190</t>
  </si>
  <si>
    <t>0,7</t>
  </si>
  <si>
    <t>hrd 16.6.2003 G4ASR</t>
  </si>
  <si>
    <t>01.03.2005 HB3YIT</t>
  </si>
  <si>
    <t>315/135</t>
  </si>
  <si>
    <t>DB0GD</t>
  </si>
  <si>
    <t>2 x 10 el.Y</t>
  </si>
  <si>
    <t>TF3VVV</t>
  </si>
  <si>
    <t>HP94BC</t>
  </si>
  <si>
    <t>IQ0RI</t>
  </si>
  <si>
    <t>JN62LK</t>
  </si>
  <si>
    <t>QRV</t>
  </si>
  <si>
    <t>CN8LI</t>
  </si>
  <si>
    <t>IM64mm</t>
  </si>
  <si>
    <t>120</t>
  </si>
  <si>
    <t>5 ele Y</t>
  </si>
  <si>
    <t>reported 29.06.2004</t>
  </si>
  <si>
    <t>JO75LD</t>
  </si>
  <si>
    <t>Big wheel</t>
  </si>
  <si>
    <t>HB9RR</t>
  </si>
  <si>
    <t>SqLo</t>
  </si>
  <si>
    <t>16</t>
  </si>
  <si>
    <t>14 el.Y</t>
  </si>
  <si>
    <t>3 El. Y</t>
  </si>
  <si>
    <t>reported 14.05.2004</t>
  </si>
  <si>
    <t>OH2VHH</t>
  </si>
  <si>
    <t>KP20MH</t>
  </si>
  <si>
    <t>2</t>
  </si>
  <si>
    <t>EA5VHF</t>
  </si>
  <si>
    <t>IM98MV</t>
  </si>
  <si>
    <t>30</t>
  </si>
  <si>
    <t>F4BWJ 30.05.2005</t>
  </si>
  <si>
    <t>JO55WM</t>
  </si>
  <si>
    <t>OZ7IS 16.07.2005</t>
  </si>
  <si>
    <t>2 x cross dipole</t>
  </si>
  <si>
    <t>4 El. Y</t>
  </si>
  <si>
    <t>2 x QQ</t>
  </si>
  <si>
    <t>135/337</t>
  </si>
  <si>
    <t>reported 20.06.2004</t>
  </si>
  <si>
    <t>T99YJW</t>
  </si>
  <si>
    <t>JN93FW</t>
  </si>
  <si>
    <t>reported 25.06.2004</t>
  </si>
  <si>
    <t>SR2VHJ</t>
  </si>
  <si>
    <t>JO93AD</t>
  </si>
  <si>
    <t>reported 03.06.2003</t>
  </si>
  <si>
    <t>180</t>
  </si>
  <si>
    <t>JO48XX</t>
  </si>
  <si>
    <t>100</t>
  </si>
  <si>
    <t>3 x 2 el. Y</t>
  </si>
  <si>
    <t>150</t>
  </si>
  <si>
    <t>HG8BVA</t>
  </si>
  <si>
    <t>5 el. Y</t>
  </si>
  <si>
    <t>260</t>
  </si>
  <si>
    <t>reported 28.5.2002</t>
  </si>
  <si>
    <t>2 x 4 el.Y</t>
  </si>
  <si>
    <t>I8EMG</t>
  </si>
  <si>
    <t>JM89BJ</t>
  </si>
  <si>
    <t>3</t>
  </si>
  <si>
    <t>IS0GQX 30.05.2005</t>
  </si>
  <si>
    <t>KO02PF</t>
  </si>
  <si>
    <t>0,8</t>
  </si>
  <si>
    <t>turnstile</t>
  </si>
  <si>
    <t>rep. by SP5XMU</t>
  </si>
  <si>
    <t>IW1DJS</t>
  </si>
  <si>
    <t>JN45AB</t>
  </si>
  <si>
    <t>HB3YIT 25.02.2005</t>
  </si>
  <si>
    <t>4 x 6 el. Y</t>
  </si>
  <si>
    <t>RK3XWA</t>
  </si>
  <si>
    <t>KO84DM</t>
  </si>
  <si>
    <t>2x Big Wheel</t>
  </si>
  <si>
    <t>QTH /Bem.</t>
  </si>
  <si>
    <t>Reutlingen QRV?</t>
  </si>
  <si>
    <t>Loc?</t>
  </si>
  <si>
    <t>Loc? KP10VJ</t>
  </si>
  <si>
    <t>Sparneck;  Ant?</t>
  </si>
  <si>
    <t>Mt. Jobert</t>
  </si>
  <si>
    <t>St. Peter Ording (QRT?)</t>
  </si>
  <si>
    <t>SR5VHW</t>
  </si>
  <si>
    <t>tp. QRT; Transatl.B.Neufdld</t>
  </si>
  <si>
    <t>5</t>
  </si>
  <si>
    <t>2 x 20 el. coll.</t>
  </si>
  <si>
    <t>only S beam operational</t>
  </si>
  <si>
    <t>7 dBD</t>
  </si>
  <si>
    <t>135°</t>
  </si>
  <si>
    <t>Alford slot</t>
  </si>
  <si>
    <t>Colverleaf</t>
  </si>
  <si>
    <t>Cloverleaf</t>
  </si>
  <si>
    <t>75</t>
  </si>
  <si>
    <t>70</t>
  </si>
  <si>
    <t>9 dBD</t>
  </si>
  <si>
    <t>F5XAS</t>
  </si>
  <si>
    <t>JN12BL</t>
  </si>
  <si>
    <t>0,5</t>
  </si>
  <si>
    <t>3 x Big Wheel</t>
  </si>
  <si>
    <t>HB9F</t>
  </si>
  <si>
    <t>corner</t>
  </si>
  <si>
    <t>0,4</t>
  </si>
  <si>
    <t>OH5SHF</t>
  </si>
  <si>
    <t>KP30HV</t>
  </si>
  <si>
    <t>220</t>
  </si>
  <si>
    <t>LA5UHF</t>
  </si>
  <si>
    <t>JO28UO</t>
  </si>
  <si>
    <t>6 el.Y</t>
  </si>
  <si>
    <t>reported 08.08.2004</t>
  </si>
  <si>
    <t>60</t>
  </si>
  <si>
    <t>2 x 10 dBD</t>
  </si>
  <si>
    <t>30/235</t>
  </si>
  <si>
    <t>270</t>
  </si>
  <si>
    <t>Crossdipole</t>
  </si>
  <si>
    <t>I5WBE</t>
  </si>
  <si>
    <t>JN53LK</t>
  </si>
  <si>
    <t>2 x dipole</t>
  </si>
  <si>
    <t>info SM6CEN</t>
  </si>
  <si>
    <t>0,2</t>
  </si>
  <si>
    <t>SK4BX/B</t>
  </si>
  <si>
    <t>JO79LH</t>
  </si>
  <si>
    <t>formerly SK4UHF</t>
  </si>
  <si>
    <t>10 el. Y</t>
  </si>
  <si>
    <t>15 El. Y</t>
  </si>
  <si>
    <t>210</t>
  </si>
  <si>
    <t>200/20</t>
  </si>
  <si>
    <t>6 el.Y / Big Wheel</t>
  </si>
  <si>
    <t>30/omni</t>
  </si>
  <si>
    <t>KO18DN</t>
  </si>
  <si>
    <t>HG5BUA</t>
  </si>
  <si>
    <t>JN87FI</t>
  </si>
  <si>
    <t>13 el. Y</t>
  </si>
  <si>
    <t>JO59FB</t>
  </si>
  <si>
    <t>8 el.Y</t>
  </si>
  <si>
    <t>160</t>
  </si>
  <si>
    <t>SK7MHL</t>
  </si>
  <si>
    <t>JO65OR</t>
  </si>
  <si>
    <t>4 x HB9CV</t>
  </si>
  <si>
    <t>GB3BSR</t>
  </si>
  <si>
    <t>IO81</t>
  </si>
  <si>
    <t>reported 05.09.2004</t>
  </si>
  <si>
    <t>V dipole</t>
  </si>
  <si>
    <t>OK0EZ</t>
  </si>
  <si>
    <t>JN79VV</t>
  </si>
  <si>
    <t>6 dBD</t>
  </si>
  <si>
    <t>150/270</t>
  </si>
  <si>
    <t>2*8 El. Yagi</t>
  </si>
  <si>
    <t>0/135°</t>
  </si>
  <si>
    <t>Clover</t>
  </si>
  <si>
    <t>150°</t>
  </si>
  <si>
    <t>2 x 15 el.Y</t>
  </si>
  <si>
    <t>180/270</t>
  </si>
  <si>
    <t>12 el.Y</t>
  </si>
  <si>
    <t>4 el.Y</t>
  </si>
  <si>
    <t>Mini Wheel</t>
  </si>
  <si>
    <t>9 El. Yagi</t>
  </si>
  <si>
    <t>170</t>
  </si>
  <si>
    <t>90</t>
  </si>
  <si>
    <t>Achtung: 800er-Baken sind sicher umgezogen!!!</t>
  </si>
  <si>
    <t>2400</t>
  </si>
  <si>
    <t>Vert</t>
  </si>
  <si>
    <t>1400</t>
  </si>
  <si>
    <t>45</t>
  </si>
  <si>
    <t>145</t>
  </si>
  <si>
    <t>144</t>
  </si>
  <si>
    <t>1084</t>
  </si>
  <si>
    <t>OK0EL</t>
  </si>
  <si>
    <t>JO70SQ</t>
  </si>
  <si>
    <t>12el slot WG</t>
  </si>
  <si>
    <t>13/270</t>
  </si>
  <si>
    <t>DB0ZDF</t>
  </si>
  <si>
    <t>JN49CX</t>
  </si>
  <si>
    <t>OK0EX</t>
  </si>
  <si>
    <t>JN79OW</t>
  </si>
  <si>
    <t>DB0UL</t>
  </si>
  <si>
    <t>JN48XK</t>
  </si>
  <si>
    <t>OK0EW</t>
  </si>
  <si>
    <t>JO60OK</t>
  </si>
  <si>
    <t>DB0ANU</t>
  </si>
  <si>
    <t>JN59HH</t>
  </si>
  <si>
    <t>DB0SZB</t>
  </si>
  <si>
    <t>qrt</t>
  </si>
  <si>
    <t>JN69OC</t>
  </si>
  <si>
    <t>WNE</t>
  </si>
  <si>
    <t>JN88FE</t>
  </si>
  <si>
    <t>JN57UV</t>
  </si>
  <si>
    <t>LX0CDF</t>
  </si>
  <si>
    <t>JN39CO</t>
  </si>
  <si>
    <t>HG5BEB</t>
  </si>
  <si>
    <t>JN97LM</t>
  </si>
  <si>
    <t>Proposal</t>
  </si>
  <si>
    <t>JN39Co</t>
  </si>
  <si>
    <t>PI7EHG</t>
  </si>
  <si>
    <t>JO22JH</t>
  </si>
  <si>
    <t>LX0CDE</t>
  </si>
  <si>
    <t>1 e</t>
  </si>
  <si>
    <t>GB3IOW</t>
  </si>
  <si>
    <t>6xSlot</t>
  </si>
  <si>
    <t>??</t>
  </si>
  <si>
    <t>Saarbrücken QRV?</t>
  </si>
  <si>
    <t>0,7tx</t>
  </si>
  <si>
    <t>Sparneck QRV?</t>
  </si>
  <si>
    <t>Slotted WG</t>
  </si>
  <si>
    <t>Sec Horn</t>
  </si>
  <si>
    <t>W,N,E</t>
  </si>
  <si>
    <t>Parabol</t>
  </si>
  <si>
    <t>sw</t>
  </si>
  <si>
    <t>2xHorn</t>
  </si>
  <si>
    <t>Dalheim</t>
  </si>
  <si>
    <t>JN49DT</t>
  </si>
  <si>
    <t>JN95VA</t>
  </si>
  <si>
    <t>ER1SIX</t>
  </si>
  <si>
    <t>KN47JG</t>
  </si>
  <si>
    <t>GP</t>
  </si>
  <si>
    <t>LX0SIX</t>
  </si>
  <si>
    <t>JN39AV</t>
  </si>
  <si>
    <t>SR5SIX</t>
  </si>
  <si>
    <t>KO02LL</t>
  </si>
  <si>
    <t>3-Ele.-Yagi (240°)</t>
  </si>
  <si>
    <t>UN1SIX</t>
  </si>
  <si>
    <t>MN83KE</t>
  </si>
  <si>
    <t>9H1SIX</t>
  </si>
  <si>
    <t>OH1SIX</t>
  </si>
  <si>
    <t>KP11QU</t>
  </si>
  <si>
    <t>4 x Turnstile</t>
  </si>
  <si>
    <t>SR9FHA</t>
  </si>
  <si>
    <t>KN09BW</t>
  </si>
  <si>
    <t>CN8MC</t>
  </si>
  <si>
    <t>IM63NX</t>
  </si>
  <si>
    <t>J-Pole</t>
  </si>
  <si>
    <t xml:space="preserve">9A0BHH  </t>
  </si>
  <si>
    <t xml:space="preserve">JN85JO  </t>
  </si>
  <si>
    <t xml:space="preserve">X-Yagi (Omni) </t>
  </si>
  <si>
    <t>Die Tabellenvorlage stammt ursprünglich von DF2ZC,</t>
  </si>
  <si>
    <t>aktuell wurde sie der Website von LA0BY entnommen.</t>
  </si>
  <si>
    <t>YO4KRB</t>
  </si>
  <si>
    <t>KN44HE</t>
  </si>
  <si>
    <t>EA3VHF</t>
  </si>
  <si>
    <t>JN01SU</t>
  </si>
  <si>
    <t xml:space="preserve">EH1DVY  </t>
  </si>
  <si>
    <t xml:space="preserve">IN81TX    </t>
  </si>
  <si>
    <t>OD5SIX</t>
  </si>
  <si>
    <t>KM74WK</t>
  </si>
  <si>
    <t>JX7SIX</t>
  </si>
  <si>
    <t>IQ50RX</t>
  </si>
  <si>
    <t>Sloper</t>
  </si>
  <si>
    <t>4X4SIX</t>
  </si>
  <si>
    <t>KM71NU</t>
  </si>
  <si>
    <t>UU5SIX</t>
  </si>
  <si>
    <t>KN74AL</t>
  </si>
  <si>
    <t>HO-Loop</t>
  </si>
  <si>
    <t>DB0HGW</t>
  </si>
  <si>
    <t>JO64QC</t>
  </si>
  <si>
    <t>Magn. Loop</t>
  </si>
  <si>
    <t xml:space="preserve">F5TND  </t>
  </si>
  <si>
    <t xml:space="preserve">IN96OL  </t>
  </si>
  <si>
    <t>7-Ele.-Yagi</t>
  </si>
  <si>
    <t>FX4SIX</t>
  </si>
  <si>
    <t>JN06CQ</t>
  </si>
  <si>
    <t>2 x Dipol</t>
  </si>
  <si>
    <t>F1GTU</t>
  </si>
  <si>
    <t>KO18CW</t>
  </si>
  <si>
    <t>SV1SIX</t>
  </si>
  <si>
    <t>KM17UX</t>
  </si>
  <si>
    <t>Dipol (vertikal)</t>
  </si>
  <si>
    <t>Die Anpassung der Tabelle erfolgte durch DL2RD.</t>
  </si>
  <si>
    <t>9A1CAL</t>
  </si>
  <si>
    <t>JN86EL</t>
  </si>
  <si>
    <t>Omni (horizontal)</t>
  </si>
  <si>
    <t>GB3BUX</t>
  </si>
  <si>
    <t>IO93BF</t>
  </si>
  <si>
    <t>YO7AQF</t>
  </si>
  <si>
    <t>KN24KV</t>
  </si>
  <si>
    <t>IK1PLD</t>
  </si>
  <si>
    <t>JN43CW</t>
  </si>
  <si>
    <t>IW3FZQ</t>
  </si>
  <si>
    <t>JN55UW</t>
  </si>
  <si>
    <t>IQ6VP</t>
  </si>
  <si>
    <t>JN62QI</t>
  </si>
  <si>
    <t>I0JX</t>
  </si>
  <si>
    <t>JN61HV</t>
  </si>
  <si>
    <t>4N0SIX</t>
  </si>
  <si>
    <t>KN04FU</t>
  </si>
  <si>
    <t>I5MXX</t>
  </si>
  <si>
    <t>JN53JU</t>
  </si>
  <si>
    <t>SV9SIX</t>
  </si>
  <si>
    <t>KM25NH</t>
  </si>
  <si>
    <t>LZ1JH</t>
  </si>
  <si>
    <t>KN22TK</t>
  </si>
  <si>
    <t>CU3URA</t>
  </si>
  <si>
    <t>HM68QM</t>
  </si>
  <si>
    <t>GB3BAA</t>
  </si>
  <si>
    <t>IO91PS</t>
  </si>
  <si>
    <t>SV5SIX</t>
  </si>
  <si>
    <t>KM46CF</t>
  </si>
  <si>
    <t>IZ1EPM</t>
  </si>
  <si>
    <t>JN34WR</t>
  </si>
  <si>
    <t>IK5ZUL</t>
  </si>
  <si>
    <t>JN52JW</t>
  </si>
  <si>
    <t>YU7AZ</t>
  </si>
  <si>
    <t>JN05IE</t>
  </si>
  <si>
    <t>5-Ele.-Yagi (45°)</t>
  </si>
  <si>
    <t>EA5SIX</t>
  </si>
  <si>
    <t>IM98VX</t>
  </si>
  <si>
    <t>3-Ele.-Yagi</t>
  </si>
  <si>
    <t>5B4CY</t>
  </si>
  <si>
    <t>KM64PT</t>
  </si>
  <si>
    <t>DL1UU:</t>
  </si>
  <si>
    <t>Danksagung</t>
  </si>
  <si>
    <t xml:space="preserve">Ausgangspunkt zu dieser Bakenliste ist die DUBUS-Bakenliste: </t>
  </si>
  <si>
    <t xml:space="preserve">Aktualisierung durch DL1UU anhand von DX-Clustermeldungen: </t>
  </si>
  <si>
    <t>QTC (ät) funkamateur.de</t>
  </si>
  <si>
    <t>CT0WW</t>
  </si>
  <si>
    <t>IN61GE</t>
  </si>
  <si>
    <t>CT0SIX</t>
  </si>
  <si>
    <t>IN50NE</t>
  </si>
  <si>
    <t>OH5RAC</t>
  </si>
  <si>
    <t>2 dBD</t>
  </si>
  <si>
    <t>YU1EO</t>
  </si>
  <si>
    <t>KN04ML</t>
  </si>
  <si>
    <t>OY6SMC</t>
  </si>
  <si>
    <t>IP62MB</t>
  </si>
  <si>
    <t>ES0SIX</t>
  </si>
  <si>
    <t>damit die Tabelle Richtung und Entfernung zu Ihrem QTH berechnet!</t>
  </si>
  <si>
    <t>Redaktion FUNKAMATEUR</t>
  </si>
  <si>
    <t>ON0SIX</t>
  </si>
  <si>
    <t>JO20EP</t>
  </si>
  <si>
    <t>X-Dipol</t>
  </si>
  <si>
    <t>OX3VHF</t>
  </si>
  <si>
    <t>GP60QQ</t>
  </si>
  <si>
    <t>JW5SIX</t>
  </si>
  <si>
    <t>KQ26MM</t>
  </si>
  <si>
    <t>4N1ZNI</t>
  </si>
  <si>
    <t>KN03WH</t>
  </si>
  <si>
    <t>JW7SIX</t>
  </si>
  <si>
    <t>JQ68TB</t>
  </si>
  <si>
    <t>JW9SIX</t>
  </si>
  <si>
    <t>JQ94LM</t>
  </si>
  <si>
    <t>LZ1SJ</t>
  </si>
  <si>
    <t>KN32DR</t>
  </si>
  <si>
    <t>LZ2CC</t>
  </si>
  <si>
    <t>KN22GS</t>
  </si>
  <si>
    <t>LA7SIX</t>
  </si>
  <si>
    <t>4-Ele.-Yagi</t>
  </si>
  <si>
    <t>EIØSIX</t>
  </si>
  <si>
    <t>IO63NF</t>
  </si>
  <si>
    <t>SK2CP</t>
  </si>
  <si>
    <t>KP07MU</t>
  </si>
  <si>
    <t>5-Ele.-Yagi</t>
  </si>
  <si>
    <t>PI7SIX</t>
  </si>
  <si>
    <t>OZ6VHF</t>
  </si>
  <si>
    <t>JO57EI</t>
  </si>
  <si>
    <t>TF3SIX</t>
  </si>
  <si>
    <t>IT9X</t>
  </si>
  <si>
    <t xml:space="preserve">JM78SG </t>
  </si>
  <si>
    <t>HB9SIX</t>
  </si>
  <si>
    <t>JN47QF</t>
  </si>
  <si>
    <t>IQ4AD</t>
  </si>
  <si>
    <t>JN54DT</t>
  </si>
  <si>
    <t>OE3XLB</t>
  </si>
  <si>
    <t>JN87WB</t>
  </si>
  <si>
    <t>GB3RMK</t>
  </si>
  <si>
    <t>IO77UO</t>
  </si>
  <si>
    <t>LY0SIX</t>
  </si>
  <si>
    <t>KO24PS</t>
  </si>
  <si>
    <t>Yagi (270°)</t>
  </si>
  <si>
    <t>GB3IOJ</t>
  </si>
  <si>
    <t>IN89WE</t>
  </si>
  <si>
    <t>OH9SIX</t>
  </si>
  <si>
    <t>2 x X-Dipol</t>
  </si>
  <si>
    <t>LZ0SIX</t>
  </si>
  <si>
    <t>KN12QP</t>
  </si>
  <si>
    <r>
      <rPr>
        <sz val="8"/>
        <rFont val="Arial"/>
        <family val="2"/>
      </rPr>
      <t>1/4-</t>
    </r>
    <r>
      <rPr>
        <sz val="10"/>
        <rFont val="Symbol"/>
        <family val="0"/>
      </rPr>
      <t>l</t>
    </r>
    <r>
      <rPr>
        <sz val="10"/>
        <rFont val="Arial"/>
        <family val="0"/>
      </rPr>
      <t>-GP</t>
    </r>
  </si>
  <si>
    <r>
      <rPr>
        <sz val="8"/>
        <rFont val="Arial"/>
        <family val="2"/>
      </rPr>
      <t>5/8-</t>
    </r>
    <r>
      <rPr>
        <sz val="10"/>
        <rFont val="Symbol"/>
        <family val="0"/>
      </rPr>
      <t>l</t>
    </r>
    <r>
      <rPr>
        <sz val="10"/>
        <rFont val="Arial"/>
        <family val="0"/>
      </rPr>
      <t>-GP</t>
    </r>
  </si>
  <si>
    <r>
      <rPr>
        <sz val="8"/>
        <rFont val="Arial"/>
        <family val="2"/>
      </rPr>
      <t>3/4-</t>
    </r>
    <r>
      <rPr>
        <sz val="10"/>
        <rFont val="Symbol"/>
        <family val="0"/>
      </rPr>
      <t>l</t>
    </r>
    <r>
      <rPr>
        <sz val="10"/>
        <rFont val="Arial"/>
        <family val="0"/>
      </rPr>
      <t>-GP</t>
    </r>
  </si>
  <si>
    <r>
      <rPr>
        <sz val="8"/>
        <rFont val="Arial"/>
        <family val="2"/>
      </rPr>
      <t>5-</t>
    </r>
    <r>
      <rPr>
        <sz val="10"/>
        <rFont val="Symbol"/>
        <family val="0"/>
      </rPr>
      <t>l</t>
    </r>
    <r>
      <rPr>
        <sz val="10"/>
        <rFont val="Arial"/>
        <family val="0"/>
      </rPr>
      <t>-Jpole</t>
    </r>
  </si>
  <si>
    <r>
      <rPr>
        <u val="single"/>
        <sz val="10"/>
        <color indexed="12"/>
        <rFont val="Arial"/>
        <family val="0"/>
      </rPr>
      <t>http://www.dubus.org</t>
    </r>
  </si>
  <si>
    <r>
      <rPr>
        <u val="single"/>
        <sz val="10"/>
        <color indexed="12"/>
        <rFont val="Arial"/>
        <family val="0"/>
      </rPr>
      <t>http://oh2w.kolumbus.com/dxs/qin.html</t>
    </r>
  </si>
  <si>
    <r>
      <rPr>
        <u val="single"/>
        <sz val="10"/>
        <color indexed="12"/>
        <rFont val="Arial"/>
        <family val="0"/>
      </rPr>
      <t>http://www.qsl.net/la0by</t>
    </r>
  </si>
  <si>
    <r>
      <t xml:space="preserve">Bitte </t>
    </r>
    <r>
      <rPr>
        <b/>
        <sz val="10"/>
        <color indexed="10"/>
        <rFont val="Arial"/>
        <family val="0"/>
      </rPr>
      <t>aktualisieren</t>
    </r>
    <r>
      <rPr>
        <sz val="10"/>
        <color indexed="10"/>
        <rFont val="Arial"/>
        <family val="2"/>
      </rPr>
      <t xml:space="preserve"> Sie Call und vor allem den </t>
    </r>
    <r>
      <rPr>
        <b/>
        <sz val="10"/>
        <color indexed="10"/>
        <rFont val="Arial"/>
        <family val="0"/>
      </rPr>
      <t>Locator</t>
    </r>
    <r>
      <rPr>
        <sz val="10"/>
        <color indexed="10"/>
        <rFont val="Arial"/>
        <family val="2"/>
      </rPr>
      <t xml:space="preserve"> im Tabellenkopf,</t>
    </r>
  </si>
  <si>
    <r>
      <rPr>
        <u val="single"/>
        <sz val="10"/>
        <color indexed="12"/>
        <rFont val="Arial"/>
        <family val="0"/>
      </rPr>
      <t>http://www.funkamateur.de</t>
    </r>
  </si>
  <si>
    <t>n</t>
  </si>
  <si>
    <t>Steffen Braun, DJ5AM für die Grundlage des Excelsheets</t>
  </si>
  <si>
    <t>gehört
[n,s,g]</t>
  </si>
</sst>
</file>

<file path=xl/styles.xml><?xml version="1.0" encoding="utf-8"?>
<styleSheet xmlns="http://schemas.openxmlformats.org/spreadsheetml/2006/main">
  <numFmts count="37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  <numFmt numFmtId="180" formatCode="0.00000E+00"/>
    <numFmt numFmtId="181" formatCode="0.0000E+00"/>
    <numFmt numFmtId="182" formatCode="0.000E+00"/>
    <numFmt numFmtId="183" formatCode="0.0E+00"/>
    <numFmt numFmtId="184" formatCode="0E+00"/>
    <numFmt numFmtId="185" formatCode="0.000"/>
    <numFmt numFmtId="186" formatCode="0.0"/>
    <numFmt numFmtId="187" formatCode="0.000000"/>
    <numFmt numFmtId="188" formatCode="0.00000"/>
    <numFmt numFmtId="189" formatCode="0.0000"/>
    <numFmt numFmtId="190" formatCode="_-* #,##0\ _D_M_-;\-* #,##0\ _D_M_-;_-* &quot;- &quot;_D_M_-;_-@_-"/>
    <numFmt numFmtId="191" formatCode="_-* #,##0&quot; DM&quot;_-;\-* #,##0&quot; DM&quot;_-;_-* &quot;- DM&quot;_-;_-@_-"/>
    <numFmt numFmtId="192" formatCode="#,##0.000"/>
  </numFmts>
  <fonts count="25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4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12"/>
      <color indexed="18"/>
      <name val="Times New Roman"/>
      <family val="1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name val="Symbol"/>
      <family val="0"/>
    </font>
    <font>
      <b/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0" fillId="0" borderId="0" applyFont="0" applyFill="0" applyAlignment="0" applyProtection="0"/>
    <xf numFmtId="191" fontId="0" fillId="0" borderId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0" xfId="20" applyFill="1" applyAlignment="1">
      <alignment/>
    </xf>
    <xf numFmtId="14" fontId="1" fillId="2" borderId="0" xfId="0" applyNumberFormat="1" applyFont="1" applyFill="1" applyAlignment="1">
      <alignment horizontal="left"/>
    </xf>
    <xf numFmtId="0" fontId="6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16" fillId="0" borderId="2" xfId="0" applyNumberFormat="1" applyFont="1" applyBorder="1" applyAlignment="1" applyProtection="1">
      <alignment horizontal="right" vertical="top" wrapText="1"/>
      <protection/>
    </xf>
    <xf numFmtId="3" fontId="13" fillId="0" borderId="3" xfId="0" applyNumberFormat="1" applyFont="1" applyBorder="1" applyAlignment="1" applyProtection="1">
      <alignment/>
      <protection/>
    </xf>
    <xf numFmtId="3" fontId="13" fillId="0" borderId="4" xfId="0" applyNumberFormat="1" applyFont="1" applyBorder="1" applyAlignment="1" applyProtection="1">
      <alignment/>
      <protection/>
    </xf>
    <xf numFmtId="3" fontId="13" fillId="0" borderId="4" xfId="0" applyNumberFormat="1" applyFont="1" applyBorder="1" applyAlignment="1" applyProtection="1">
      <alignment/>
      <protection locked="0"/>
    </xf>
    <xf numFmtId="3" fontId="13" fillId="0" borderId="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4" fontId="18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3" fontId="0" fillId="0" borderId="6" xfId="0" applyNumberFormat="1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center"/>
      <protection/>
    </xf>
    <xf numFmtId="0" fontId="18" fillId="0" borderId="7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/>
      <protection/>
    </xf>
    <xf numFmtId="185" fontId="0" fillId="0" borderId="7" xfId="0" applyNumberFormat="1" applyFont="1" applyBorder="1" applyAlignment="1" applyProtection="1">
      <alignment/>
      <protection/>
    </xf>
    <xf numFmtId="1" fontId="19" fillId="0" borderId="7" xfId="0" applyNumberFormat="1" applyFont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0" fontId="18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185" fontId="0" fillId="0" borderId="1" xfId="0" applyNumberFormat="1" applyFont="1" applyBorder="1" applyAlignment="1" applyProtection="1">
      <alignment/>
      <protection/>
    </xf>
    <xf numFmtId="1" fontId="19" fillId="0" borderId="1" xfId="0" applyNumberFormat="1" applyFont="1" applyBorder="1" applyAlignment="1" applyProtection="1">
      <alignment/>
      <protection/>
    </xf>
    <xf numFmtId="1" fontId="19" fillId="0" borderId="8" xfId="0" applyNumberFormat="1" applyFont="1" applyBorder="1" applyAlignment="1" applyProtection="1">
      <alignment/>
      <protection/>
    </xf>
    <xf numFmtId="3" fontId="0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/>
    </xf>
    <xf numFmtId="188" fontId="18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4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185" fontId="0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8" xfId="0" applyNumberFormat="1" applyFont="1" applyBorder="1" applyAlignment="1">
      <alignment/>
    </xf>
    <xf numFmtId="3" fontId="0" fillId="0" borderId="5" xfId="0" applyNumberFormat="1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/>
    </xf>
    <xf numFmtId="185" fontId="0" fillId="0" borderId="9" xfId="0" applyNumberFormat="1" applyFont="1" applyBorder="1" applyAlignment="1">
      <alignment/>
    </xf>
    <xf numFmtId="1" fontId="19" fillId="0" borderId="9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20" fillId="0" borderId="0" xfId="0" applyFont="1" applyAlignment="1">
      <alignment vertical="top"/>
    </xf>
    <xf numFmtId="0" fontId="0" fillId="0" borderId="1" xfId="0" applyFont="1" applyBorder="1" applyAlignment="1" applyProtection="1">
      <alignment/>
      <protection locked="0"/>
    </xf>
    <xf numFmtId="0" fontId="18" fillId="0" borderId="1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/>
    </xf>
    <xf numFmtId="185" fontId="0" fillId="0" borderId="9" xfId="0" applyNumberFormat="1" applyFont="1" applyBorder="1" applyAlignment="1" applyProtection="1">
      <alignment/>
      <protection/>
    </xf>
    <xf numFmtId="1" fontId="19" fillId="0" borderId="9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 applyProtection="1">
      <alignment/>
      <protection/>
    </xf>
    <xf numFmtId="0" fontId="18" fillId="0" borderId="1" xfId="0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 locked="0"/>
    </xf>
    <xf numFmtId="1" fontId="18" fillId="0" borderId="1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0" fillId="0" borderId="7" xfId="0" applyFont="1" applyBorder="1" applyAlignment="1">
      <alignment/>
    </xf>
    <xf numFmtId="185" fontId="0" fillId="0" borderId="7" xfId="0" applyNumberFormat="1" applyFont="1" applyBorder="1" applyAlignment="1">
      <alignment/>
    </xf>
    <xf numFmtId="1" fontId="19" fillId="0" borderId="7" xfId="0" applyNumberFormat="1" applyFont="1" applyBorder="1" applyAlignment="1">
      <alignment/>
    </xf>
    <xf numFmtId="3" fontId="0" fillId="0" borderId="4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3" fontId="0" fillId="0" borderId="5" xfId="0" applyNumberFormat="1" applyFont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185" fontId="0" fillId="0" borderId="11" xfId="0" applyNumberFormat="1" applyFont="1" applyBorder="1" applyAlignment="1" applyProtection="1">
      <alignment/>
      <protection/>
    </xf>
    <xf numFmtId="1" fontId="19" fillId="0" borderId="11" xfId="0" applyNumberFormat="1" applyFont="1" applyBorder="1" applyAlignment="1" applyProtection="1">
      <alignment/>
      <protection/>
    </xf>
    <xf numFmtId="1" fontId="19" fillId="0" borderId="12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3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185" fontId="0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0" fillId="0" borderId="3" xfId="0" applyNumberFormat="1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18" fillId="0" borderId="11" xfId="0" applyFont="1" applyBorder="1" applyAlignment="1">
      <alignment/>
    </xf>
    <xf numFmtId="3" fontId="0" fillId="0" borderId="3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/>
    </xf>
    <xf numFmtId="0" fontId="5" fillId="0" borderId="8" xfId="0" applyFont="1" applyBorder="1" applyAlignment="1">
      <alignment wrapText="1"/>
    </xf>
    <xf numFmtId="3" fontId="0" fillId="0" borderId="6" xfId="0" applyNumberFormat="1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18" fillId="0" borderId="7" xfId="0" applyFont="1" applyBorder="1" applyAlignment="1" applyProtection="1">
      <alignment/>
      <protection locked="0"/>
    </xf>
    <xf numFmtId="0" fontId="16" fillId="4" borderId="14" xfId="0" applyFont="1" applyFill="1" applyBorder="1" applyAlignment="1" applyProtection="1">
      <alignment horizontal="left" vertical="top" wrapText="1"/>
      <protection/>
    </xf>
    <xf numFmtId="0" fontId="16" fillId="4" borderId="14" xfId="0" applyFont="1" applyFill="1" applyBorder="1" applyAlignment="1" applyProtection="1">
      <alignment vertical="top" wrapText="1"/>
      <protection/>
    </xf>
    <xf numFmtId="0" fontId="17" fillId="4" borderId="14" xfId="0" applyFont="1" applyFill="1" applyBorder="1" applyAlignment="1" applyProtection="1">
      <alignment horizontal="right" vertical="top" wrapText="1"/>
      <protection/>
    </xf>
    <xf numFmtId="0" fontId="17" fillId="4" borderId="14" xfId="0" applyFont="1" applyFill="1" applyBorder="1" applyAlignment="1" applyProtection="1">
      <alignment vertical="top" wrapText="1"/>
      <protection/>
    </xf>
    <xf numFmtId="0" fontId="17" fillId="4" borderId="15" xfId="0" applyFont="1" applyFill="1" applyBorder="1" applyAlignment="1" applyProtection="1">
      <alignment vertical="top" wrapText="1"/>
      <protection/>
    </xf>
    <xf numFmtId="3" fontId="20" fillId="4" borderId="16" xfId="0" applyNumberFormat="1" applyFont="1" applyFill="1" applyBorder="1" applyAlignment="1" applyProtection="1">
      <alignment horizontal="right" vertical="top" wrapText="1"/>
      <protection/>
    </xf>
    <xf numFmtId="0" fontId="20" fillId="4" borderId="17" xfId="0" applyFont="1" applyFill="1" applyBorder="1" applyAlignment="1" applyProtection="1">
      <alignment horizontal="left" vertical="top" wrapText="1"/>
      <protection/>
    </xf>
    <xf numFmtId="0" fontId="20" fillId="4" borderId="17" xfId="0" applyFont="1" applyFill="1" applyBorder="1" applyAlignment="1" applyProtection="1">
      <alignment vertical="top" wrapText="1"/>
      <protection/>
    </xf>
    <xf numFmtId="0" fontId="21" fillId="4" borderId="17" xfId="0" applyFont="1" applyFill="1" applyBorder="1" applyAlignment="1" applyProtection="1">
      <alignment horizontal="right" vertical="top" wrapText="1"/>
      <protection/>
    </xf>
    <xf numFmtId="0" fontId="21" fillId="4" borderId="17" xfId="0" applyFont="1" applyFill="1" applyBorder="1" applyAlignment="1" applyProtection="1">
      <alignment vertical="top" wrapText="1"/>
      <protection/>
    </xf>
    <xf numFmtId="0" fontId="20" fillId="4" borderId="18" xfId="0" applyFont="1" applyFill="1" applyBorder="1" applyAlignment="1" applyProtection="1">
      <alignment horizontal="left" vertical="top" wrapText="1"/>
      <protection/>
    </xf>
    <xf numFmtId="3" fontId="20" fillId="4" borderId="19" xfId="0" applyNumberFormat="1" applyFont="1" applyFill="1" applyBorder="1" applyAlignment="1" applyProtection="1">
      <alignment horizontal="right" vertical="top" wrapText="1"/>
      <protection/>
    </xf>
    <xf numFmtId="0" fontId="21" fillId="4" borderId="18" xfId="0" applyFont="1" applyFill="1" applyBorder="1" applyAlignment="1" applyProtection="1">
      <alignment vertical="top" wrapText="1"/>
      <protection/>
    </xf>
    <xf numFmtId="3" fontId="20" fillId="4" borderId="20" xfId="0" applyNumberFormat="1" applyFont="1" applyFill="1" applyBorder="1" applyAlignment="1" applyProtection="1">
      <alignment horizontal="center" vertical="top" wrapText="1"/>
      <protection/>
    </xf>
    <xf numFmtId="0" fontId="20" fillId="4" borderId="14" xfId="0" applyFont="1" applyFill="1" applyBorder="1" applyAlignment="1" applyProtection="1">
      <alignment horizontal="center" vertical="top" wrapText="1"/>
      <protection/>
    </xf>
    <xf numFmtId="0" fontId="20" fillId="4" borderId="14" xfId="0" applyFont="1" applyFill="1" applyBorder="1" applyAlignment="1" applyProtection="1">
      <alignment vertical="top" wrapText="1"/>
      <protection/>
    </xf>
    <xf numFmtId="0" fontId="21" fillId="4" borderId="14" xfId="0" applyFont="1" applyFill="1" applyBorder="1" applyAlignment="1" applyProtection="1">
      <alignment horizontal="right" vertical="top" wrapText="1"/>
      <protection/>
    </xf>
    <xf numFmtId="0" fontId="21" fillId="4" borderId="14" xfId="0" applyFont="1" applyFill="1" applyBorder="1" applyAlignment="1" applyProtection="1">
      <alignment vertical="top" wrapText="1"/>
      <protection/>
    </xf>
    <xf numFmtId="0" fontId="20" fillId="4" borderId="15" xfId="0" applyFont="1" applyFill="1" applyBorder="1" applyAlignment="1" applyProtection="1">
      <alignment horizontal="left" vertical="top" wrapText="1"/>
      <protection/>
    </xf>
    <xf numFmtId="3" fontId="20" fillId="4" borderId="20" xfId="0" applyNumberFormat="1" applyFont="1" applyFill="1" applyBorder="1" applyAlignment="1" applyProtection="1">
      <alignment horizontal="right" vertical="top" wrapText="1"/>
      <protection/>
    </xf>
    <xf numFmtId="0" fontId="20" fillId="4" borderId="14" xfId="0" applyFont="1" applyFill="1" applyBorder="1" applyAlignment="1" applyProtection="1">
      <alignment horizontal="left" vertical="top" wrapText="1"/>
      <protection/>
    </xf>
  </cellXfs>
  <cellStyles count="10">
    <cellStyle name="Normal" xfId="0"/>
    <cellStyle name="Followed Hyperlink" xfId="15"/>
    <cellStyle name="Comma [0]" xfId="16"/>
    <cellStyle name="Currency [0]" xfId="17"/>
    <cellStyle name="Comma" xfId="18"/>
    <cellStyle name="Comma [0]" xfId="19"/>
    <cellStyle name="Hyperlink" xfId="20"/>
    <cellStyle name="Percent" xfId="21"/>
    <cellStyle name="Currency" xfId="22"/>
    <cellStyle name="Currency [0]" xfId="23"/>
  </cellStyles>
  <dxfs count="3">
    <dxf>
      <font>
        <color rgb="FFFFFFFF"/>
      </font>
      <fill>
        <patternFill>
          <bgColor rgb="FFFFFFFF"/>
        </patternFill>
      </fill>
      <border/>
    </dxf>
    <dxf>
      <font>
        <color rgb="FF00FF00"/>
      </font>
      <fill>
        <patternFill>
          <bgColor rgb="FF00FF00"/>
        </patternFill>
      </fill>
      <border/>
    </dxf>
    <dxf>
      <font>
        <color rgb="FFFFCC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bus.org/" TargetMode="External" /><Relationship Id="rId2" Type="http://schemas.openxmlformats.org/officeDocument/2006/relationships/hyperlink" Target="http://oh2w.kolumbus.com/dxs/qin.html" TargetMode="External" /><Relationship Id="rId3" Type="http://schemas.openxmlformats.org/officeDocument/2006/relationships/hyperlink" Target="http://www.qsl.net/la0by" TargetMode="External" /><Relationship Id="rId4" Type="http://schemas.openxmlformats.org/officeDocument/2006/relationships/hyperlink" Target="http://www.funkamateur.de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j5am@darc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21" sqref="C20:C21"/>
    </sheetView>
  </sheetViews>
  <sheetFormatPr defaultColWidth="11.421875" defaultRowHeight="12.75"/>
  <cols>
    <col min="1" max="1" width="61.8515625" style="0" bestFit="1" customWidth="1"/>
  </cols>
  <sheetData>
    <row r="1" spans="1:6" ht="15.75">
      <c r="A1" s="119" t="s">
        <v>1334</v>
      </c>
      <c r="B1" s="119"/>
      <c r="C1" s="119"/>
      <c r="D1" s="119"/>
      <c r="E1" s="119"/>
      <c r="F1" s="119"/>
    </row>
    <row r="2" spans="1:6" ht="12.75">
      <c r="A2" s="120"/>
      <c r="B2" s="120"/>
      <c r="C2" s="120"/>
      <c r="D2" s="120"/>
      <c r="E2" s="120"/>
      <c r="F2" s="120"/>
    </row>
    <row r="3" spans="1:5" ht="12.75">
      <c r="A3" s="121" t="s">
        <v>1335</v>
      </c>
      <c r="B3" s="122" t="s">
        <v>1402</v>
      </c>
      <c r="C3" s="120"/>
      <c r="D3" s="120"/>
      <c r="E3" s="120"/>
    </row>
    <row r="4" spans="1:5" ht="12.75">
      <c r="A4" s="121" t="s">
        <v>1336</v>
      </c>
      <c r="B4" s="122" t="s">
        <v>1403</v>
      </c>
      <c r="C4" s="120"/>
      <c r="D4" s="120"/>
      <c r="E4" s="120"/>
    </row>
    <row r="5" spans="1:6" ht="12.75">
      <c r="A5" s="123" t="s">
        <v>1259</v>
      </c>
      <c r="B5" s="120"/>
      <c r="C5" s="120"/>
      <c r="D5" s="120"/>
      <c r="E5" s="120"/>
      <c r="F5" s="120"/>
    </row>
    <row r="6" spans="1:5" ht="12.75">
      <c r="A6" s="123" t="s">
        <v>1260</v>
      </c>
      <c r="B6" s="122" t="s">
        <v>1404</v>
      </c>
      <c r="D6" s="120"/>
      <c r="E6" s="120"/>
    </row>
    <row r="7" spans="1:6" ht="12.75">
      <c r="A7" s="123" t="s">
        <v>1291</v>
      </c>
      <c r="B7" s="120"/>
      <c r="C7" s="120"/>
      <c r="D7" s="120"/>
      <c r="E7" s="120"/>
      <c r="F7" s="120"/>
    </row>
    <row r="8" spans="1:6" ht="12.75">
      <c r="A8" s="121"/>
      <c r="B8" s="120"/>
      <c r="C8" s="120"/>
      <c r="D8" s="120"/>
      <c r="E8" s="120"/>
      <c r="F8" s="120"/>
    </row>
    <row r="9" spans="1:6" ht="12.75">
      <c r="A9" s="124" t="s">
        <v>1405</v>
      </c>
      <c r="B9" s="120"/>
      <c r="C9" s="120"/>
      <c r="D9" s="120"/>
      <c r="E9" s="120"/>
      <c r="F9" s="120"/>
    </row>
    <row r="10" spans="1:6" ht="12.75">
      <c r="A10" s="124" t="s">
        <v>1349</v>
      </c>
      <c r="B10" s="120"/>
      <c r="C10" s="120"/>
      <c r="D10" s="120"/>
      <c r="E10" s="120"/>
      <c r="F10" s="120"/>
    </row>
    <row r="11" spans="1:6" ht="12.75">
      <c r="A11" s="124"/>
      <c r="B11" s="120"/>
      <c r="C11" s="120"/>
      <c r="D11" s="120"/>
      <c r="E11" s="120"/>
      <c r="F11" s="120"/>
    </row>
    <row r="12" spans="1:6" ht="12.75">
      <c r="A12" s="121" t="s">
        <v>1350</v>
      </c>
      <c r="B12" s="122" t="s">
        <v>1406</v>
      </c>
      <c r="D12" s="120"/>
      <c r="E12" s="120"/>
      <c r="F12" s="120"/>
    </row>
    <row r="13" spans="1:6" ht="12.75">
      <c r="A13" s="123" t="s">
        <v>1333</v>
      </c>
      <c r="B13" s="125" t="s">
        <v>1337</v>
      </c>
      <c r="D13" s="120"/>
      <c r="E13" s="120"/>
      <c r="F13" s="120"/>
    </row>
    <row r="15" ht="12.75">
      <c r="A15" s="123" t="s">
        <v>1408</v>
      </c>
    </row>
    <row r="16" ht="12.75">
      <c r="A16" s="121"/>
    </row>
  </sheetData>
  <hyperlinks>
    <hyperlink ref="B3" r:id="rId1" display="http://www.dubus.org"/>
    <hyperlink ref="B4" r:id="rId2" display="http://oh2w.kolumbus.com/dxs/qin.html"/>
    <hyperlink ref="B6" r:id="rId3" display="http://www.qsl.net/la0by"/>
    <hyperlink ref="B12" r:id="rId4" display="http://www.funkamateur.de"/>
  </hyperlinks>
  <printOptions/>
  <pageMargins left="0.78740157480315" right="0.511811023622047" top="0.984251968503937" bottom="0.866141732283465" header="0.511811023622047" footer="0.511811023622047"/>
  <pageSetup horizontalDpi="600" verticalDpi="600" orientation="portrait" paperSize="9" r:id="rId5"/>
  <headerFooter alignWithMargins="0">
    <oddHeader>&amp;R&amp;12&amp;A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S41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8515625" style="84" customWidth="1"/>
    <col min="2" max="2" width="12.28125" style="80" bestFit="1" customWidth="1"/>
    <col min="3" max="3" width="12.00390625" style="80" bestFit="1" customWidth="1"/>
    <col min="4" max="4" width="5.140625" style="80" bestFit="1" customWidth="1"/>
    <col min="5" max="5" width="4.00390625" style="81" bestFit="1" customWidth="1"/>
    <col min="6" max="6" width="4.7109375" style="81" bestFit="1" customWidth="1"/>
    <col min="7" max="7" width="4.8515625" style="80" bestFit="1" customWidth="1"/>
    <col min="8" max="8" width="18.00390625" style="80" bestFit="1" customWidth="1"/>
    <col min="9" max="9" width="14.8515625" style="80" hidden="1" customWidth="1"/>
    <col min="10" max="10" width="11.28125" style="80" hidden="1" customWidth="1"/>
    <col min="11" max="11" width="12.00390625" style="80" hidden="1" customWidth="1"/>
    <col min="12" max="12" width="14.8515625" style="80" hidden="1" customWidth="1"/>
    <col min="13" max="14" width="12.00390625" style="80" hidden="1" customWidth="1"/>
    <col min="15" max="15" width="10.140625" style="80" hidden="1" customWidth="1"/>
    <col min="16" max="16" width="5.00390625" style="83" bestFit="1" customWidth="1"/>
    <col min="17" max="17" width="7.8515625" style="83" hidden="1" customWidth="1"/>
    <col min="18" max="18" width="7.28125" style="83" bestFit="1" customWidth="1"/>
    <col min="19" max="19" width="8.8515625" style="80" bestFit="1" customWidth="1"/>
    <col min="20" max="16384" width="16.28125" style="80" customWidth="1"/>
  </cols>
  <sheetData>
    <row r="1" spans="1:8" ht="18">
      <c r="A1" s="77" t="s">
        <v>310</v>
      </c>
      <c r="C1" s="79" t="str">
        <f>Grunddaten!$C$7</f>
        <v>Dalheim</v>
      </c>
      <c r="H1" s="82">
        <v>38718</v>
      </c>
    </row>
    <row r="2" spans="1:3" ht="18.75" thickBot="1">
      <c r="A2" s="77" t="s">
        <v>311</v>
      </c>
      <c r="C2" s="79" t="str">
        <f>UPPER(Grunddaten!$C$11)</f>
        <v>JN49DT</v>
      </c>
    </row>
    <row r="3" spans="1:19" s="68" customFormat="1" ht="50.25" customHeight="1" thickBot="1">
      <c r="A3" s="166" t="s">
        <v>318</v>
      </c>
      <c r="B3" s="167" t="s">
        <v>307</v>
      </c>
      <c r="C3" s="167" t="s">
        <v>308</v>
      </c>
      <c r="D3" s="167" t="s">
        <v>736</v>
      </c>
      <c r="E3" s="167" t="s">
        <v>732</v>
      </c>
      <c r="F3" s="167" t="s">
        <v>733</v>
      </c>
      <c r="G3" s="167" t="s">
        <v>734</v>
      </c>
      <c r="H3" s="167" t="s">
        <v>309</v>
      </c>
      <c r="I3" s="162" t="s">
        <v>5</v>
      </c>
      <c r="J3" s="162" t="s">
        <v>4</v>
      </c>
      <c r="K3" s="162" t="s">
        <v>3</v>
      </c>
      <c r="L3" s="162" t="s">
        <v>5</v>
      </c>
      <c r="M3" s="162" t="s">
        <v>4</v>
      </c>
      <c r="N3" s="162" t="s">
        <v>3</v>
      </c>
      <c r="O3" s="162" t="s">
        <v>2</v>
      </c>
      <c r="P3" s="163" t="s">
        <v>317</v>
      </c>
      <c r="Q3" s="164" t="s">
        <v>1</v>
      </c>
      <c r="R3" s="164" t="s">
        <v>0</v>
      </c>
      <c r="S3" s="165" t="s">
        <v>1409</v>
      </c>
    </row>
    <row r="4" spans="1:19" ht="12.75">
      <c r="A4" s="128">
        <v>5660840</v>
      </c>
      <c r="B4" s="129" t="s">
        <v>28</v>
      </c>
      <c r="C4" s="129" t="s">
        <v>29</v>
      </c>
      <c r="D4" s="129"/>
      <c r="E4" s="130"/>
      <c r="F4" s="130"/>
      <c r="G4" s="129"/>
      <c r="H4" s="129" t="s">
        <v>30</v>
      </c>
      <c r="I4" s="107" t="str">
        <f aca="true" t="shared" si="0" ref="I4:I20">UPPER($C$2)</f>
        <v>JN49DT</v>
      </c>
      <c r="J4" s="107">
        <f aca="true" t="shared" si="1" ref="J4:J20">(CODE(MID(I4,1,1))-74)*20+MID(I4,3,1)*2+(CODE(MID(I4,5,1))-65)/12</f>
        <v>8.25</v>
      </c>
      <c r="K4" s="107">
        <f aca="true" t="shared" si="2" ref="K4:K20">(CODE(MID(I4,2,1))-74)*10+MID(I4,4,1)*1+(CODE(MID(I4,6,1))-65)/24</f>
        <v>49.791666666666664</v>
      </c>
      <c r="L4" s="107" t="str">
        <f aca="true" t="shared" si="3" ref="L4:L20">UPPER(C4)</f>
        <v>JO50WC</v>
      </c>
      <c r="M4" s="107">
        <f aca="true" t="shared" si="4" ref="M4:M20">(CODE(MID(L4,1,1))-74)*20+MID(L4,3,1)*2+(CODE(MID(L4,5,1))-65)/12</f>
        <v>11.833333333333334</v>
      </c>
      <c r="N4" s="107">
        <f aca="true" t="shared" si="5" ref="N4:N20">(CODE(MID(L4,2,1))-74)*10+MID(L4,4,1)*1+(CODE(MID(L4,6,1))-65)/24</f>
        <v>50.083333333333336</v>
      </c>
      <c r="O4" s="131">
        <f aca="true" t="shared" si="6" ref="O4:O20">ACOS(SIN(N4*PI()/180)*SIN(K4*PI()/180)+COS(N4*PI()/180)*COS(K4*PI()/180)*COS((J4-M4)*PI()/180))</f>
        <v>0.04056936473584449</v>
      </c>
      <c r="P4" s="132">
        <f aca="true" t="shared" si="7" ref="P4:P20">IF(C4="","",6371.3*O4)</f>
        <v>258.47959354148605</v>
      </c>
      <c r="Q4" s="132">
        <f aca="true" t="shared" si="8" ref="Q4:Q20">ACOS((SIN(N4*PI()/180)-SIN(K4*PI()/180)*COS(O4))/(COS(K4*PI()/180)*SIN(O4)))*180/PI()</f>
        <v>81.42329167293617</v>
      </c>
      <c r="R4" s="132">
        <f aca="true" t="shared" si="9" ref="R4:R20">IF(C4="","",IF((SIN((M4-J4)*PI()/180))&lt;0,360-Q4,Q4))</f>
        <v>81.42329167293617</v>
      </c>
      <c r="S4" s="133" t="s">
        <v>1407</v>
      </c>
    </row>
    <row r="5" spans="1:19" ht="12.75">
      <c r="A5" s="55">
        <v>5670800</v>
      </c>
      <c r="B5" s="69" t="s">
        <v>226</v>
      </c>
      <c r="C5" s="69" t="s">
        <v>227</v>
      </c>
      <c r="D5" s="69"/>
      <c r="E5" s="70"/>
      <c r="F5" s="70"/>
      <c r="G5" s="69"/>
      <c r="H5" s="69" t="s">
        <v>228</v>
      </c>
      <c r="I5" s="54" t="str">
        <f t="shared" si="0"/>
        <v>JN49DT</v>
      </c>
      <c r="J5" s="54">
        <f t="shared" si="1"/>
        <v>8.25</v>
      </c>
      <c r="K5" s="54">
        <f t="shared" si="2"/>
        <v>49.791666666666664</v>
      </c>
      <c r="L5" s="54" t="str">
        <f t="shared" si="3"/>
        <v>JO40FE</v>
      </c>
      <c r="M5" s="54">
        <f t="shared" si="4"/>
        <v>8.416666666666666</v>
      </c>
      <c r="N5" s="54">
        <f t="shared" si="5"/>
        <v>50.166666666666664</v>
      </c>
      <c r="O5" s="58">
        <f t="shared" si="6"/>
        <v>0.00680704891793793</v>
      </c>
      <c r="P5" s="59">
        <f t="shared" si="7"/>
        <v>43.369750770857934</v>
      </c>
      <c r="Q5" s="59">
        <f t="shared" si="8"/>
        <v>15.886535228175518</v>
      </c>
      <c r="R5" s="59">
        <f t="shared" si="9"/>
        <v>15.886535228175518</v>
      </c>
      <c r="S5" s="126" t="s">
        <v>1407</v>
      </c>
    </row>
    <row r="6" spans="1:19" ht="12.75">
      <c r="A6" s="55">
        <v>5670833</v>
      </c>
      <c r="B6" s="69" t="s">
        <v>193</v>
      </c>
      <c r="C6" s="69" t="s">
        <v>194</v>
      </c>
      <c r="D6" s="69"/>
      <c r="E6" s="70"/>
      <c r="F6" s="70"/>
      <c r="G6" s="69"/>
      <c r="H6" s="69" t="s">
        <v>195</v>
      </c>
      <c r="I6" s="54" t="str">
        <f t="shared" si="0"/>
        <v>JN49DT</v>
      </c>
      <c r="J6" s="54">
        <f t="shared" si="1"/>
        <v>8.25</v>
      </c>
      <c r="K6" s="54">
        <f t="shared" si="2"/>
        <v>49.791666666666664</v>
      </c>
      <c r="L6" s="54" t="str">
        <f t="shared" si="3"/>
        <v>JO50WB</v>
      </c>
      <c r="M6" s="54">
        <f t="shared" si="4"/>
        <v>11.833333333333334</v>
      </c>
      <c r="N6" s="54">
        <f t="shared" si="5"/>
        <v>50.041666666666664</v>
      </c>
      <c r="O6" s="58">
        <f t="shared" si="6"/>
        <v>0.04050190530823339</v>
      </c>
      <c r="P6" s="59">
        <f t="shared" si="7"/>
        <v>258.0497892903474</v>
      </c>
      <c r="Q6" s="59">
        <f t="shared" si="8"/>
        <v>82.44705599146883</v>
      </c>
      <c r="R6" s="59">
        <f t="shared" si="9"/>
        <v>82.44705599146883</v>
      </c>
      <c r="S6" s="126" t="s">
        <v>1407</v>
      </c>
    </row>
    <row r="7" spans="1:19" ht="12.75">
      <c r="A7" s="55">
        <v>5670850</v>
      </c>
      <c r="B7" s="69" t="s">
        <v>197</v>
      </c>
      <c r="C7" s="69" t="s">
        <v>33</v>
      </c>
      <c r="D7" s="69"/>
      <c r="E7" s="70"/>
      <c r="F7" s="70"/>
      <c r="G7" s="69"/>
      <c r="H7" s="69" t="s">
        <v>34</v>
      </c>
      <c r="I7" s="54" t="str">
        <f t="shared" si="0"/>
        <v>JN49DT</v>
      </c>
      <c r="J7" s="54">
        <f t="shared" si="1"/>
        <v>8.25</v>
      </c>
      <c r="K7" s="54">
        <f t="shared" si="2"/>
        <v>49.791666666666664</v>
      </c>
      <c r="L7" s="54" t="str">
        <f t="shared" si="3"/>
        <v>JO62LJ</v>
      </c>
      <c r="M7" s="54">
        <f t="shared" si="4"/>
        <v>12.916666666666666</v>
      </c>
      <c r="N7" s="54">
        <f t="shared" si="5"/>
        <v>52.375</v>
      </c>
      <c r="O7" s="58">
        <f t="shared" si="6"/>
        <v>0.06817196025755656</v>
      </c>
      <c r="P7" s="59">
        <f t="shared" si="7"/>
        <v>434.34401038897016</v>
      </c>
      <c r="Q7" s="59">
        <f t="shared" si="8"/>
        <v>46.81472952473861</v>
      </c>
      <c r="R7" s="59">
        <f t="shared" si="9"/>
        <v>46.81472952473861</v>
      </c>
      <c r="S7" s="126" t="s">
        <v>1407</v>
      </c>
    </row>
    <row r="8" spans="1:19" ht="12.75">
      <c r="A8" s="55">
        <v>5760000</v>
      </c>
      <c r="B8" s="69" t="s">
        <v>229</v>
      </c>
      <c r="C8" s="69" t="s">
        <v>64</v>
      </c>
      <c r="D8" s="69"/>
      <c r="E8" s="70"/>
      <c r="F8" s="70"/>
      <c r="G8" s="69"/>
      <c r="H8" s="69" t="s">
        <v>230</v>
      </c>
      <c r="I8" s="54" t="str">
        <f t="shared" si="0"/>
        <v>JN49DT</v>
      </c>
      <c r="J8" s="54">
        <f t="shared" si="1"/>
        <v>8.25</v>
      </c>
      <c r="K8" s="54">
        <f t="shared" si="2"/>
        <v>49.791666666666664</v>
      </c>
      <c r="L8" s="54" t="str">
        <f t="shared" si="3"/>
        <v>JN36BK</v>
      </c>
      <c r="M8" s="54">
        <f t="shared" si="4"/>
        <v>6.083333333333333</v>
      </c>
      <c r="N8" s="54">
        <f t="shared" si="5"/>
        <v>46.416666666666664</v>
      </c>
      <c r="O8" s="58">
        <f t="shared" si="6"/>
        <v>0.06408237005753437</v>
      </c>
      <c r="P8" s="59">
        <f t="shared" si="7"/>
        <v>408.28800434756874</v>
      </c>
      <c r="Q8" s="59">
        <f t="shared" si="8"/>
        <v>155.98306278849753</v>
      </c>
      <c r="R8" s="59">
        <f t="shared" si="9"/>
        <v>204.01693721150247</v>
      </c>
      <c r="S8" s="126" t="s">
        <v>1407</v>
      </c>
    </row>
    <row r="9" spans="1:19" ht="12.75">
      <c r="A9" s="55">
        <v>5760050</v>
      </c>
      <c r="B9" s="69" t="s">
        <v>223</v>
      </c>
      <c r="C9" s="69" t="s">
        <v>224</v>
      </c>
      <c r="D9" s="69"/>
      <c r="E9" s="70"/>
      <c r="F9" s="70"/>
      <c r="G9" s="69"/>
      <c r="H9" s="69" t="s">
        <v>225</v>
      </c>
      <c r="I9" s="54" t="str">
        <f t="shared" si="0"/>
        <v>JN49DT</v>
      </c>
      <c r="J9" s="54">
        <f t="shared" si="1"/>
        <v>8.25</v>
      </c>
      <c r="K9" s="54">
        <f t="shared" si="2"/>
        <v>49.791666666666664</v>
      </c>
      <c r="L9" s="54" t="str">
        <f t="shared" si="3"/>
        <v>JO31BS</v>
      </c>
      <c r="M9" s="54">
        <f t="shared" si="4"/>
        <v>6.083333333333333</v>
      </c>
      <c r="N9" s="54">
        <f t="shared" si="5"/>
        <v>51.75</v>
      </c>
      <c r="O9" s="58">
        <f t="shared" si="6"/>
        <v>0.041711245751072656</v>
      </c>
      <c r="P9" s="59">
        <f t="shared" si="7"/>
        <v>265.75486005380924</v>
      </c>
      <c r="Q9" s="59">
        <f t="shared" si="8"/>
        <v>34.14577187346282</v>
      </c>
      <c r="R9" s="59">
        <f t="shared" si="9"/>
        <v>325.8542281265372</v>
      </c>
      <c r="S9" s="126" t="s">
        <v>1407</v>
      </c>
    </row>
    <row r="10" spans="1:19" ht="12.75">
      <c r="A10" s="55">
        <v>5760070</v>
      </c>
      <c r="B10" s="69" t="s">
        <v>222</v>
      </c>
      <c r="C10" s="69" t="s">
        <v>220</v>
      </c>
      <c r="D10" s="69"/>
      <c r="E10" s="70"/>
      <c r="F10" s="70"/>
      <c r="G10" s="69"/>
      <c r="H10" s="69" t="s">
        <v>221</v>
      </c>
      <c r="I10" s="54" t="str">
        <f t="shared" si="0"/>
        <v>JN49DT</v>
      </c>
      <c r="J10" s="54">
        <f t="shared" si="1"/>
        <v>8.25</v>
      </c>
      <c r="K10" s="54">
        <f t="shared" si="2"/>
        <v>49.791666666666664</v>
      </c>
      <c r="L10" s="54" t="str">
        <f t="shared" si="3"/>
        <v>JO31MC</v>
      </c>
      <c r="M10" s="54">
        <f t="shared" si="4"/>
        <v>7</v>
      </c>
      <c r="N10" s="54">
        <f t="shared" si="5"/>
        <v>51.083333333333336</v>
      </c>
      <c r="O10" s="58">
        <f t="shared" si="6"/>
        <v>0.02648129201942262</v>
      </c>
      <c r="P10" s="59">
        <f t="shared" si="7"/>
        <v>168.72025584334733</v>
      </c>
      <c r="Q10" s="59">
        <f t="shared" si="8"/>
        <v>31.16827823046805</v>
      </c>
      <c r="R10" s="59">
        <f t="shared" si="9"/>
        <v>328.83172176953195</v>
      </c>
      <c r="S10" s="126" t="s">
        <v>1407</v>
      </c>
    </row>
    <row r="11" spans="1:19" ht="12.75">
      <c r="A11" s="55">
        <v>5760830</v>
      </c>
      <c r="B11" s="69" t="s">
        <v>190</v>
      </c>
      <c r="C11" s="69" t="s">
        <v>191</v>
      </c>
      <c r="D11" s="69"/>
      <c r="E11" s="70"/>
      <c r="F11" s="70"/>
      <c r="G11" s="69"/>
      <c r="H11" s="69" t="s">
        <v>192</v>
      </c>
      <c r="I11" s="54" t="str">
        <f t="shared" si="0"/>
        <v>JN49DT</v>
      </c>
      <c r="J11" s="54">
        <f t="shared" si="1"/>
        <v>8.25</v>
      </c>
      <c r="K11" s="54">
        <f t="shared" si="2"/>
        <v>49.791666666666664</v>
      </c>
      <c r="L11" s="54" t="str">
        <f t="shared" si="3"/>
        <v>JO31FF</v>
      </c>
      <c r="M11" s="54">
        <f t="shared" si="4"/>
        <v>6.416666666666667</v>
      </c>
      <c r="N11" s="54">
        <f t="shared" si="5"/>
        <v>51.208333333333336</v>
      </c>
      <c r="O11" s="58">
        <f t="shared" si="6"/>
        <v>0.03202282362633335</v>
      </c>
      <c r="P11" s="59">
        <f t="shared" si="7"/>
        <v>204.0270161704577</v>
      </c>
      <c r="Q11" s="59">
        <f t="shared" si="8"/>
        <v>38.7555611244792</v>
      </c>
      <c r="R11" s="59">
        <f t="shared" si="9"/>
        <v>321.2444388755208</v>
      </c>
      <c r="S11" s="126" t="s">
        <v>1407</v>
      </c>
    </row>
    <row r="12" spans="1:19" ht="12.75">
      <c r="A12" s="55">
        <v>5760855</v>
      </c>
      <c r="B12" s="69" t="s">
        <v>198</v>
      </c>
      <c r="C12" s="69" t="s">
        <v>199</v>
      </c>
      <c r="D12" s="69"/>
      <c r="E12" s="70"/>
      <c r="F12" s="70"/>
      <c r="G12" s="69"/>
      <c r="H12" s="69" t="s">
        <v>200</v>
      </c>
      <c r="I12" s="54" t="str">
        <f t="shared" si="0"/>
        <v>JN49DT</v>
      </c>
      <c r="J12" s="54">
        <f t="shared" si="1"/>
        <v>8.25</v>
      </c>
      <c r="K12" s="54">
        <f t="shared" si="2"/>
        <v>49.791666666666664</v>
      </c>
      <c r="L12" s="54" t="str">
        <f t="shared" si="3"/>
        <v>JN48WP</v>
      </c>
      <c r="M12" s="54">
        <f t="shared" si="4"/>
        <v>9.833333333333334</v>
      </c>
      <c r="N12" s="54">
        <f t="shared" si="5"/>
        <v>48.625</v>
      </c>
      <c r="O12" s="58">
        <f t="shared" si="6"/>
        <v>0.02721195368844964</v>
      </c>
      <c r="P12" s="59">
        <f t="shared" si="7"/>
        <v>173.3755205352192</v>
      </c>
      <c r="Q12" s="59">
        <f t="shared" si="8"/>
        <v>137.8369474133642</v>
      </c>
      <c r="R12" s="59">
        <f t="shared" si="9"/>
        <v>137.8369474133642</v>
      </c>
      <c r="S12" s="126" t="s">
        <v>1407</v>
      </c>
    </row>
    <row r="13" spans="1:19" ht="12.75">
      <c r="A13" s="55">
        <v>5760860</v>
      </c>
      <c r="B13" s="69" t="s">
        <v>231</v>
      </c>
      <c r="C13" s="69" t="s">
        <v>232</v>
      </c>
      <c r="D13" s="69"/>
      <c r="E13" s="70"/>
      <c r="F13" s="70"/>
      <c r="G13" s="69"/>
      <c r="H13" s="69" t="s">
        <v>233</v>
      </c>
      <c r="I13" s="54" t="str">
        <f t="shared" si="0"/>
        <v>JN49DT</v>
      </c>
      <c r="J13" s="54">
        <f t="shared" si="1"/>
        <v>8.25</v>
      </c>
      <c r="K13" s="54">
        <f t="shared" si="2"/>
        <v>49.791666666666664</v>
      </c>
      <c r="L13" s="54" t="str">
        <f t="shared" si="3"/>
        <v>JN69NC</v>
      </c>
      <c r="M13" s="54">
        <f t="shared" si="4"/>
        <v>13.083333333333334</v>
      </c>
      <c r="N13" s="54">
        <f t="shared" si="5"/>
        <v>49.083333333333336</v>
      </c>
      <c r="O13" s="58">
        <f t="shared" si="6"/>
        <v>0.0562207408470945</v>
      </c>
      <c r="P13" s="59">
        <f t="shared" si="7"/>
        <v>358.1992061590932</v>
      </c>
      <c r="Q13" s="59">
        <f t="shared" si="8"/>
        <v>100.85665968919035</v>
      </c>
      <c r="R13" s="59">
        <f t="shared" si="9"/>
        <v>100.85665968919035</v>
      </c>
      <c r="S13" s="126" t="s">
        <v>1407</v>
      </c>
    </row>
    <row r="14" spans="1:19" ht="12.75">
      <c r="A14" s="55">
        <v>5760865</v>
      </c>
      <c r="B14" s="69" t="s">
        <v>234</v>
      </c>
      <c r="C14" s="69" t="s">
        <v>235</v>
      </c>
      <c r="D14" s="69"/>
      <c r="E14" s="70"/>
      <c r="F14" s="70"/>
      <c r="G14" s="69"/>
      <c r="H14" s="69" t="s">
        <v>123</v>
      </c>
      <c r="I14" s="54" t="str">
        <f t="shared" si="0"/>
        <v>JN49DT</v>
      </c>
      <c r="J14" s="54">
        <f t="shared" si="1"/>
        <v>8.25</v>
      </c>
      <c r="K14" s="54">
        <f t="shared" si="2"/>
        <v>49.791666666666664</v>
      </c>
      <c r="L14" s="54" t="str">
        <f t="shared" si="3"/>
        <v>JN88EF</v>
      </c>
      <c r="M14" s="54">
        <f t="shared" si="4"/>
        <v>16.333333333333332</v>
      </c>
      <c r="N14" s="54">
        <f t="shared" si="5"/>
        <v>48.208333333333336</v>
      </c>
      <c r="O14" s="58">
        <f t="shared" si="6"/>
        <v>0.09653864698382253</v>
      </c>
      <c r="P14" s="59">
        <f t="shared" si="7"/>
        <v>615.0766815280285</v>
      </c>
      <c r="Q14" s="59">
        <f t="shared" si="8"/>
        <v>103.54446942030734</v>
      </c>
      <c r="R14" s="59">
        <f t="shared" si="9"/>
        <v>103.54446942030734</v>
      </c>
      <c r="S14" s="143"/>
    </row>
    <row r="15" spans="1:19" ht="12.75">
      <c r="A15" s="55">
        <v>5760883</v>
      </c>
      <c r="B15" s="69" t="s">
        <v>152</v>
      </c>
      <c r="C15" s="69" t="s">
        <v>153</v>
      </c>
      <c r="D15" s="69"/>
      <c r="E15" s="70"/>
      <c r="F15" s="70"/>
      <c r="G15" s="69"/>
      <c r="H15" s="69" t="s">
        <v>154</v>
      </c>
      <c r="I15" s="54" t="str">
        <f t="shared" si="0"/>
        <v>JN49DT</v>
      </c>
      <c r="J15" s="54">
        <f t="shared" si="1"/>
        <v>8.25</v>
      </c>
      <c r="K15" s="54">
        <f t="shared" si="2"/>
        <v>49.791666666666664</v>
      </c>
      <c r="L15" s="54" t="str">
        <f t="shared" si="3"/>
        <v>JN68GI</v>
      </c>
      <c r="M15" s="54">
        <f t="shared" si="4"/>
        <v>12.5</v>
      </c>
      <c r="N15" s="54">
        <f t="shared" si="5"/>
        <v>48.333333333333336</v>
      </c>
      <c r="O15" s="58">
        <f t="shared" si="6"/>
        <v>0.05485293373880773</v>
      </c>
      <c r="P15" s="59">
        <f t="shared" si="7"/>
        <v>349.4844967300657</v>
      </c>
      <c r="Q15" s="59">
        <f t="shared" si="8"/>
        <v>116.02324031392764</v>
      </c>
      <c r="R15" s="59">
        <f t="shared" si="9"/>
        <v>116.02324031392764</v>
      </c>
      <c r="S15" s="126" t="s">
        <v>1407</v>
      </c>
    </row>
    <row r="16" spans="1:19" ht="12.75">
      <c r="A16" s="55">
        <v>5760885</v>
      </c>
      <c r="B16" s="69" t="s">
        <v>155</v>
      </c>
      <c r="C16" s="69" t="s">
        <v>156</v>
      </c>
      <c r="D16" s="69"/>
      <c r="E16" s="70"/>
      <c r="F16" s="70"/>
      <c r="G16" s="69"/>
      <c r="H16" s="69" t="s">
        <v>157</v>
      </c>
      <c r="I16" s="54" t="str">
        <f t="shared" si="0"/>
        <v>JN49DT</v>
      </c>
      <c r="J16" s="54">
        <f t="shared" si="1"/>
        <v>8.25</v>
      </c>
      <c r="K16" s="54">
        <f t="shared" si="2"/>
        <v>49.791666666666664</v>
      </c>
      <c r="L16" s="54" t="str">
        <f t="shared" si="3"/>
        <v>JO61UA</v>
      </c>
      <c r="M16" s="54">
        <f t="shared" si="4"/>
        <v>13.666666666666666</v>
      </c>
      <c r="N16" s="54">
        <f t="shared" si="5"/>
        <v>51</v>
      </c>
      <c r="O16" s="58">
        <f t="shared" si="6"/>
        <v>0.06383168885392032</v>
      </c>
      <c r="P16" s="59">
        <f t="shared" si="7"/>
        <v>406.6908391949826</v>
      </c>
      <c r="Q16" s="59">
        <f t="shared" si="8"/>
        <v>68.63945254668629</v>
      </c>
      <c r="R16" s="59">
        <f t="shared" si="9"/>
        <v>68.63945254668629</v>
      </c>
      <c r="S16" s="126" t="s">
        <v>1407</v>
      </c>
    </row>
    <row r="17" spans="1:19" ht="12.75">
      <c r="A17" s="55">
        <v>5760900</v>
      </c>
      <c r="B17" s="69" t="s">
        <v>236</v>
      </c>
      <c r="C17" s="69" t="s">
        <v>237</v>
      </c>
      <c r="D17" s="69"/>
      <c r="E17" s="70"/>
      <c r="F17" s="70"/>
      <c r="G17" s="69"/>
      <c r="H17" s="69" t="s">
        <v>238</v>
      </c>
      <c r="I17" s="54" t="str">
        <f t="shared" si="0"/>
        <v>JN49DT</v>
      </c>
      <c r="J17" s="54">
        <f t="shared" si="1"/>
        <v>8.25</v>
      </c>
      <c r="K17" s="54">
        <f t="shared" si="2"/>
        <v>49.791666666666664</v>
      </c>
      <c r="L17" s="54" t="str">
        <f t="shared" si="3"/>
        <v>JN48BI</v>
      </c>
      <c r="M17" s="54">
        <f t="shared" si="4"/>
        <v>8.083333333333334</v>
      </c>
      <c r="N17" s="54">
        <f t="shared" si="5"/>
        <v>48.333333333333336</v>
      </c>
      <c r="O17" s="58">
        <f t="shared" si="6"/>
        <v>0.02552396388483502</v>
      </c>
      <c r="P17" s="59">
        <f t="shared" si="7"/>
        <v>162.6208310994494</v>
      </c>
      <c r="Q17" s="59">
        <f t="shared" si="8"/>
        <v>175.65437803519026</v>
      </c>
      <c r="R17" s="59">
        <f t="shared" si="9"/>
        <v>184.34562196480974</v>
      </c>
      <c r="S17" s="126" t="s">
        <v>1407</v>
      </c>
    </row>
    <row r="18" spans="1:19" ht="12.75">
      <c r="A18" s="55">
        <v>5760905</v>
      </c>
      <c r="B18" s="69" t="s">
        <v>69</v>
      </c>
      <c r="C18" s="69" t="s">
        <v>70</v>
      </c>
      <c r="D18" s="69"/>
      <c r="E18" s="70"/>
      <c r="F18" s="70"/>
      <c r="G18" s="69"/>
      <c r="H18" s="69" t="s">
        <v>71</v>
      </c>
      <c r="I18" s="54" t="str">
        <f t="shared" si="0"/>
        <v>JN49DT</v>
      </c>
      <c r="J18" s="54">
        <f t="shared" si="1"/>
        <v>8.25</v>
      </c>
      <c r="K18" s="54">
        <f t="shared" si="2"/>
        <v>49.791666666666664</v>
      </c>
      <c r="L18" s="54" t="str">
        <f t="shared" si="3"/>
        <v>JO50FU</v>
      </c>
      <c r="M18" s="54">
        <f t="shared" si="4"/>
        <v>10.416666666666666</v>
      </c>
      <c r="N18" s="54">
        <f t="shared" si="5"/>
        <v>50.833333333333336</v>
      </c>
      <c r="O18" s="58">
        <f t="shared" si="6"/>
        <v>0.0302254180958077</v>
      </c>
      <c r="P18" s="59">
        <f t="shared" si="7"/>
        <v>192.5752063138196</v>
      </c>
      <c r="Q18" s="59">
        <f t="shared" si="8"/>
        <v>52.19569808090983</v>
      </c>
      <c r="R18" s="59">
        <f t="shared" si="9"/>
        <v>52.19569808090983</v>
      </c>
      <c r="S18" s="126" t="s">
        <v>1407</v>
      </c>
    </row>
    <row r="19" spans="1:19" ht="12.75">
      <c r="A19" s="55">
        <v>5760945</v>
      </c>
      <c r="B19" s="69" t="s">
        <v>216</v>
      </c>
      <c r="C19" s="69" t="s">
        <v>217</v>
      </c>
      <c r="D19" s="69"/>
      <c r="E19" s="70"/>
      <c r="F19" s="70"/>
      <c r="G19" s="69"/>
      <c r="H19" s="69" t="s">
        <v>218</v>
      </c>
      <c r="I19" s="54" t="str">
        <f t="shared" si="0"/>
        <v>JN49DT</v>
      </c>
      <c r="J19" s="54">
        <f t="shared" si="1"/>
        <v>8.25</v>
      </c>
      <c r="K19" s="54">
        <f t="shared" si="2"/>
        <v>49.791666666666664</v>
      </c>
      <c r="L19" s="54" t="str">
        <f t="shared" si="3"/>
        <v>JN59AS</v>
      </c>
      <c r="M19" s="54">
        <f t="shared" si="4"/>
        <v>10</v>
      </c>
      <c r="N19" s="54">
        <f t="shared" si="5"/>
        <v>49.75</v>
      </c>
      <c r="O19" s="58">
        <f t="shared" si="6"/>
        <v>0.019739207553166827</v>
      </c>
      <c r="P19" s="59">
        <f t="shared" si="7"/>
        <v>125.7644130834918</v>
      </c>
      <c r="Q19" s="59">
        <f t="shared" si="8"/>
        <v>91.44306821224133</v>
      </c>
      <c r="R19" s="59">
        <f t="shared" si="9"/>
        <v>91.44306821224133</v>
      </c>
      <c r="S19" s="126" t="s">
        <v>1407</v>
      </c>
    </row>
    <row r="20" spans="1:19" ht="12.75">
      <c r="A20" s="55">
        <v>5760960</v>
      </c>
      <c r="B20" s="69" t="s">
        <v>239</v>
      </c>
      <c r="C20" s="69" t="s">
        <v>240</v>
      </c>
      <c r="D20" s="69"/>
      <c r="E20" s="70"/>
      <c r="F20" s="70"/>
      <c r="G20" s="69"/>
      <c r="H20" s="69" t="s">
        <v>241</v>
      </c>
      <c r="I20" s="54" t="str">
        <f t="shared" si="0"/>
        <v>JN49DT</v>
      </c>
      <c r="J20" s="54">
        <f t="shared" si="1"/>
        <v>8.25</v>
      </c>
      <c r="K20" s="54">
        <f t="shared" si="2"/>
        <v>49.791666666666664</v>
      </c>
      <c r="L20" s="54" t="str">
        <f t="shared" si="3"/>
        <v>JN58KR</v>
      </c>
      <c r="M20" s="54">
        <f t="shared" si="4"/>
        <v>10.833333333333334</v>
      </c>
      <c r="N20" s="54">
        <f t="shared" si="5"/>
        <v>48.708333333333336</v>
      </c>
      <c r="O20" s="58">
        <f t="shared" si="6"/>
        <v>0.034978514061891675</v>
      </c>
      <c r="P20" s="59">
        <f t="shared" si="7"/>
        <v>222.85860664253045</v>
      </c>
      <c r="Q20" s="59">
        <f t="shared" si="8"/>
        <v>121.73461626277144</v>
      </c>
      <c r="R20" s="59">
        <f t="shared" si="9"/>
        <v>121.73461626277144</v>
      </c>
      <c r="S20" s="126" t="s">
        <v>1407</v>
      </c>
    </row>
    <row r="21" spans="1:19" ht="12.75">
      <c r="A21" s="55">
        <v>5760965</v>
      </c>
      <c r="B21" s="69" t="s">
        <v>37</v>
      </c>
      <c r="C21" s="69" t="s">
        <v>38</v>
      </c>
      <c r="D21" s="69"/>
      <c r="E21" s="70"/>
      <c r="F21" s="70"/>
      <c r="G21" s="69"/>
      <c r="H21" s="69" t="s">
        <v>39</v>
      </c>
      <c r="I21" s="54" t="str">
        <f aca="true" t="shared" si="10" ref="I21:I41">UPPER($C$2)</f>
        <v>JN49DT</v>
      </c>
      <c r="J21" s="54">
        <f aca="true" t="shared" si="11" ref="J21:J41">(CODE(MID(I21,1,1))-74)*20+MID(I21,3,1)*2+(CODE(MID(I21,5,1))-65)/12</f>
        <v>8.25</v>
      </c>
      <c r="K21" s="54">
        <f aca="true" t="shared" si="12" ref="K21:K41">(CODE(MID(I21,2,1))-74)*10+MID(I21,4,1)*1+(CODE(MID(I21,6,1))-65)/24</f>
        <v>49.791666666666664</v>
      </c>
      <c r="L21" s="54" t="str">
        <f aca="true" t="shared" si="13" ref="L21:L41">UPPER(C21)</f>
        <v>JN59PL</v>
      </c>
      <c r="M21" s="54">
        <f aca="true" t="shared" si="14" ref="M21:M41">(CODE(MID(L21,1,1))-74)*20+MID(L21,3,1)*2+(CODE(MID(L21,5,1))-65)/12</f>
        <v>11.25</v>
      </c>
      <c r="N21" s="54">
        <f aca="true" t="shared" si="15" ref="N21:N41">(CODE(MID(L21,2,1))-74)*10+MID(L21,4,1)*1+(CODE(MID(L21,6,1))-65)/24</f>
        <v>49.458333333333336</v>
      </c>
      <c r="O21" s="58">
        <f aca="true" t="shared" si="16" ref="O21:O41">ACOS(SIN(N21*PI()/180)*SIN(K21*PI()/180)+COS(N21*PI()/180)*COS(K21*PI()/180)*COS((J21-M21)*PI()/180))</f>
        <v>0.03441094414245449</v>
      </c>
      <c r="P21" s="59">
        <f aca="true" t="shared" si="17" ref="P21:P41">IF(C21="","",6371.3*O21)</f>
        <v>219.2424484148203</v>
      </c>
      <c r="Q21" s="59">
        <f aca="true" t="shared" si="18" ref="Q21:Q41">ACOS((SIN(N21*PI()/180)-SIN(K21*PI()/180)*COS(O21))/(COS(K21*PI()/180)*SIN(O21)))*180/PI()</f>
        <v>98.58784930399565</v>
      </c>
      <c r="R21" s="59">
        <f aca="true" t="shared" si="19" ref="R21:R41">IF(C21="","",IF((SIN((M21-J21)*PI()/180))&lt;0,360-Q21,Q21))</f>
        <v>98.58784930399565</v>
      </c>
      <c r="S21" s="126" t="s">
        <v>1407</v>
      </c>
    </row>
    <row r="22" spans="1:19" ht="12.75">
      <c r="A22" s="55">
        <v>5760985</v>
      </c>
      <c r="B22" s="69" t="s">
        <v>183</v>
      </c>
      <c r="C22" s="69" t="s">
        <v>167</v>
      </c>
      <c r="D22" s="69"/>
      <c r="E22" s="70"/>
      <c r="F22" s="70"/>
      <c r="G22" s="69"/>
      <c r="H22" s="69" t="s">
        <v>168</v>
      </c>
      <c r="I22" s="54" t="str">
        <f t="shared" si="10"/>
        <v>JN49DT</v>
      </c>
      <c r="J22" s="54">
        <f t="shared" si="11"/>
        <v>8.25</v>
      </c>
      <c r="K22" s="54">
        <f t="shared" si="12"/>
        <v>49.791666666666664</v>
      </c>
      <c r="L22" s="54" t="str">
        <f t="shared" si="13"/>
        <v>JN67CR</v>
      </c>
      <c r="M22" s="54">
        <f t="shared" si="14"/>
        <v>12.166666666666666</v>
      </c>
      <c r="N22" s="54">
        <f t="shared" si="15"/>
        <v>47.708333333333336</v>
      </c>
      <c r="O22" s="58">
        <f t="shared" si="16"/>
        <v>0.05789705560519365</v>
      </c>
      <c r="P22" s="59">
        <f t="shared" si="17"/>
        <v>368.8795103773703</v>
      </c>
      <c r="Q22" s="59">
        <f t="shared" si="18"/>
        <v>127.40891060063373</v>
      </c>
      <c r="R22" s="59">
        <f t="shared" si="19"/>
        <v>127.40891060063373</v>
      </c>
      <c r="S22" s="126" t="s">
        <v>1407</v>
      </c>
    </row>
    <row r="23" spans="1:19" ht="12.75">
      <c r="A23" s="55"/>
      <c r="B23" s="69"/>
      <c r="C23" s="69"/>
      <c r="D23" s="69"/>
      <c r="E23" s="70"/>
      <c r="F23" s="70"/>
      <c r="G23" s="69"/>
      <c r="H23" s="69"/>
      <c r="I23" s="54" t="str">
        <f t="shared" si="10"/>
        <v>JN49DT</v>
      </c>
      <c r="J23" s="54">
        <f t="shared" si="11"/>
        <v>8.25</v>
      </c>
      <c r="K23" s="54">
        <f t="shared" si="12"/>
        <v>49.791666666666664</v>
      </c>
      <c r="L23" s="54">
        <f t="shared" si="13"/>
      </c>
      <c r="M23" s="54" t="e">
        <f t="shared" si="14"/>
        <v>#VALUE!</v>
      </c>
      <c r="N23" s="54" t="e">
        <f t="shared" si="15"/>
        <v>#VALUE!</v>
      </c>
      <c r="O23" s="58" t="e">
        <f t="shared" si="16"/>
        <v>#VALUE!</v>
      </c>
      <c r="P23" s="59">
        <f t="shared" si="17"/>
      </c>
      <c r="Q23" s="59" t="e">
        <f t="shared" si="18"/>
        <v>#VALUE!</v>
      </c>
      <c r="R23" s="59">
        <f t="shared" si="19"/>
      </c>
      <c r="S23" s="126" t="s">
        <v>1407</v>
      </c>
    </row>
    <row r="24" spans="1:19" ht="12.75">
      <c r="A24" s="55"/>
      <c r="B24" s="69"/>
      <c r="C24" s="87"/>
      <c r="D24" s="87"/>
      <c r="E24" s="88"/>
      <c r="F24" s="88"/>
      <c r="G24" s="87"/>
      <c r="H24" s="69"/>
      <c r="I24" s="54" t="str">
        <f t="shared" si="10"/>
        <v>JN49DT</v>
      </c>
      <c r="J24" s="54">
        <f t="shared" si="11"/>
        <v>8.25</v>
      </c>
      <c r="K24" s="54">
        <f t="shared" si="12"/>
        <v>49.791666666666664</v>
      </c>
      <c r="L24" s="54">
        <f t="shared" si="13"/>
      </c>
      <c r="M24" s="54" t="e">
        <f t="shared" si="14"/>
        <v>#VALUE!</v>
      </c>
      <c r="N24" s="54" t="e">
        <f t="shared" si="15"/>
        <v>#VALUE!</v>
      </c>
      <c r="O24" s="58" t="e">
        <f t="shared" si="16"/>
        <v>#VALUE!</v>
      </c>
      <c r="P24" s="59">
        <f t="shared" si="17"/>
      </c>
      <c r="Q24" s="59" t="e">
        <f t="shared" si="18"/>
        <v>#VALUE!</v>
      </c>
      <c r="R24" s="59">
        <f t="shared" si="19"/>
      </c>
      <c r="S24" s="126" t="s">
        <v>1407</v>
      </c>
    </row>
    <row r="25" spans="1:19" ht="12.75">
      <c r="A25" s="55"/>
      <c r="B25" s="69"/>
      <c r="C25" s="69"/>
      <c r="D25" s="69"/>
      <c r="E25" s="70"/>
      <c r="F25" s="70"/>
      <c r="G25" s="69"/>
      <c r="H25" s="69"/>
      <c r="I25" s="54" t="str">
        <f t="shared" si="10"/>
        <v>JN49DT</v>
      </c>
      <c r="J25" s="54">
        <f t="shared" si="11"/>
        <v>8.25</v>
      </c>
      <c r="K25" s="54">
        <f t="shared" si="12"/>
        <v>49.791666666666664</v>
      </c>
      <c r="L25" s="54">
        <f t="shared" si="13"/>
      </c>
      <c r="M25" s="54" t="e">
        <f t="shared" si="14"/>
        <v>#VALUE!</v>
      </c>
      <c r="N25" s="54" t="e">
        <f t="shared" si="15"/>
        <v>#VALUE!</v>
      </c>
      <c r="O25" s="58" t="e">
        <f t="shared" si="16"/>
        <v>#VALUE!</v>
      </c>
      <c r="P25" s="59">
        <f t="shared" si="17"/>
      </c>
      <c r="Q25" s="59" t="e">
        <f t="shared" si="18"/>
        <v>#VALUE!</v>
      </c>
      <c r="R25" s="59">
        <f t="shared" si="19"/>
      </c>
      <c r="S25" s="126" t="s">
        <v>1407</v>
      </c>
    </row>
    <row r="26" spans="1:19" ht="12.75">
      <c r="A26" s="55"/>
      <c r="B26" s="69"/>
      <c r="C26" s="69"/>
      <c r="D26" s="69"/>
      <c r="E26" s="70"/>
      <c r="F26" s="70"/>
      <c r="G26" s="69"/>
      <c r="H26" s="69"/>
      <c r="I26" s="54" t="str">
        <f t="shared" si="10"/>
        <v>JN49DT</v>
      </c>
      <c r="J26" s="54">
        <f t="shared" si="11"/>
        <v>8.25</v>
      </c>
      <c r="K26" s="54">
        <f t="shared" si="12"/>
        <v>49.791666666666664</v>
      </c>
      <c r="L26" s="54">
        <f t="shared" si="13"/>
      </c>
      <c r="M26" s="54" t="e">
        <f t="shared" si="14"/>
        <v>#VALUE!</v>
      </c>
      <c r="N26" s="54" t="e">
        <f t="shared" si="15"/>
        <v>#VALUE!</v>
      </c>
      <c r="O26" s="58" t="e">
        <f t="shared" si="16"/>
        <v>#VALUE!</v>
      </c>
      <c r="P26" s="59">
        <f t="shared" si="17"/>
      </c>
      <c r="Q26" s="59" t="e">
        <f t="shared" si="18"/>
        <v>#VALUE!</v>
      </c>
      <c r="R26" s="59">
        <f t="shared" si="19"/>
      </c>
      <c r="S26" s="126" t="s">
        <v>1407</v>
      </c>
    </row>
    <row r="27" spans="1:19" ht="12.75">
      <c r="A27" s="55"/>
      <c r="B27" s="69"/>
      <c r="C27" s="69"/>
      <c r="D27" s="69"/>
      <c r="E27" s="70"/>
      <c r="F27" s="70"/>
      <c r="G27" s="69"/>
      <c r="H27" s="69"/>
      <c r="I27" s="54" t="str">
        <f t="shared" si="10"/>
        <v>JN49DT</v>
      </c>
      <c r="J27" s="54">
        <f t="shared" si="11"/>
        <v>8.25</v>
      </c>
      <c r="K27" s="54">
        <f t="shared" si="12"/>
        <v>49.791666666666664</v>
      </c>
      <c r="L27" s="54">
        <f t="shared" si="13"/>
      </c>
      <c r="M27" s="54" t="e">
        <f t="shared" si="14"/>
        <v>#VALUE!</v>
      </c>
      <c r="N27" s="54" t="e">
        <f t="shared" si="15"/>
        <v>#VALUE!</v>
      </c>
      <c r="O27" s="58" t="e">
        <f t="shared" si="16"/>
        <v>#VALUE!</v>
      </c>
      <c r="P27" s="59">
        <f t="shared" si="17"/>
      </c>
      <c r="Q27" s="59" t="e">
        <f t="shared" si="18"/>
        <v>#VALUE!</v>
      </c>
      <c r="R27" s="59">
        <f t="shared" si="19"/>
      </c>
      <c r="S27" s="126" t="s">
        <v>1407</v>
      </c>
    </row>
    <row r="28" spans="1:19" ht="12.75">
      <c r="A28" s="55"/>
      <c r="B28" s="69"/>
      <c r="C28" s="69"/>
      <c r="D28" s="69"/>
      <c r="E28" s="70"/>
      <c r="F28" s="70"/>
      <c r="G28" s="69"/>
      <c r="H28" s="69"/>
      <c r="I28" s="54" t="str">
        <f t="shared" si="10"/>
        <v>JN49DT</v>
      </c>
      <c r="J28" s="54">
        <f t="shared" si="11"/>
        <v>8.25</v>
      </c>
      <c r="K28" s="54">
        <f t="shared" si="12"/>
        <v>49.791666666666664</v>
      </c>
      <c r="L28" s="54">
        <f t="shared" si="13"/>
      </c>
      <c r="M28" s="54" t="e">
        <f t="shared" si="14"/>
        <v>#VALUE!</v>
      </c>
      <c r="N28" s="54" t="e">
        <f t="shared" si="15"/>
        <v>#VALUE!</v>
      </c>
      <c r="O28" s="58" t="e">
        <f t="shared" si="16"/>
        <v>#VALUE!</v>
      </c>
      <c r="P28" s="59">
        <f t="shared" si="17"/>
      </c>
      <c r="Q28" s="59" t="e">
        <f t="shared" si="18"/>
        <v>#VALUE!</v>
      </c>
      <c r="R28" s="59">
        <f t="shared" si="19"/>
      </c>
      <c r="S28" s="126" t="s">
        <v>1407</v>
      </c>
    </row>
    <row r="29" spans="1:19" ht="12.75">
      <c r="A29" s="55"/>
      <c r="B29" s="69"/>
      <c r="C29" s="69"/>
      <c r="D29" s="69"/>
      <c r="E29" s="70"/>
      <c r="F29" s="70"/>
      <c r="G29" s="69"/>
      <c r="H29" s="69"/>
      <c r="I29" s="54" t="str">
        <f t="shared" si="10"/>
        <v>JN49DT</v>
      </c>
      <c r="J29" s="54">
        <f t="shared" si="11"/>
        <v>8.25</v>
      </c>
      <c r="K29" s="54">
        <f t="shared" si="12"/>
        <v>49.791666666666664</v>
      </c>
      <c r="L29" s="54">
        <f t="shared" si="13"/>
      </c>
      <c r="M29" s="54" t="e">
        <f t="shared" si="14"/>
        <v>#VALUE!</v>
      </c>
      <c r="N29" s="54" t="e">
        <f t="shared" si="15"/>
        <v>#VALUE!</v>
      </c>
      <c r="O29" s="58" t="e">
        <f t="shared" si="16"/>
        <v>#VALUE!</v>
      </c>
      <c r="P29" s="59">
        <f t="shared" si="17"/>
      </c>
      <c r="Q29" s="59" t="e">
        <f t="shared" si="18"/>
        <v>#VALUE!</v>
      </c>
      <c r="R29" s="59">
        <f t="shared" si="19"/>
      </c>
      <c r="S29" s="126" t="s">
        <v>1407</v>
      </c>
    </row>
    <row r="30" spans="1:19" ht="12.75">
      <c r="A30" s="55"/>
      <c r="B30" s="69"/>
      <c r="C30" s="69"/>
      <c r="D30" s="69"/>
      <c r="E30" s="70"/>
      <c r="F30" s="70"/>
      <c r="G30" s="69"/>
      <c r="H30" s="69"/>
      <c r="I30" s="54" t="str">
        <f t="shared" si="10"/>
        <v>JN49DT</v>
      </c>
      <c r="J30" s="54">
        <f t="shared" si="11"/>
        <v>8.25</v>
      </c>
      <c r="K30" s="54">
        <f t="shared" si="12"/>
        <v>49.791666666666664</v>
      </c>
      <c r="L30" s="54">
        <f t="shared" si="13"/>
      </c>
      <c r="M30" s="54" t="e">
        <f t="shared" si="14"/>
        <v>#VALUE!</v>
      </c>
      <c r="N30" s="54" t="e">
        <f t="shared" si="15"/>
        <v>#VALUE!</v>
      </c>
      <c r="O30" s="58" t="e">
        <f t="shared" si="16"/>
        <v>#VALUE!</v>
      </c>
      <c r="P30" s="59">
        <f t="shared" si="17"/>
      </c>
      <c r="Q30" s="59" t="e">
        <f t="shared" si="18"/>
        <v>#VALUE!</v>
      </c>
      <c r="R30" s="59">
        <f t="shared" si="19"/>
      </c>
      <c r="S30" s="126" t="s">
        <v>1407</v>
      </c>
    </row>
    <row r="31" spans="1:19" ht="12.75">
      <c r="A31" s="55"/>
      <c r="B31" s="69"/>
      <c r="C31" s="69"/>
      <c r="D31" s="69"/>
      <c r="E31" s="70"/>
      <c r="F31" s="70"/>
      <c r="G31" s="69"/>
      <c r="H31" s="69"/>
      <c r="I31" s="54" t="str">
        <f t="shared" si="10"/>
        <v>JN49DT</v>
      </c>
      <c r="J31" s="54">
        <f t="shared" si="11"/>
        <v>8.25</v>
      </c>
      <c r="K31" s="54">
        <f t="shared" si="12"/>
        <v>49.791666666666664</v>
      </c>
      <c r="L31" s="54">
        <f t="shared" si="13"/>
      </c>
      <c r="M31" s="54" t="e">
        <f t="shared" si="14"/>
        <v>#VALUE!</v>
      </c>
      <c r="N31" s="54" t="e">
        <f t="shared" si="15"/>
        <v>#VALUE!</v>
      </c>
      <c r="O31" s="58" t="e">
        <f t="shared" si="16"/>
        <v>#VALUE!</v>
      </c>
      <c r="P31" s="59">
        <f t="shared" si="17"/>
      </c>
      <c r="Q31" s="59" t="e">
        <f t="shared" si="18"/>
        <v>#VALUE!</v>
      </c>
      <c r="R31" s="59">
        <f t="shared" si="19"/>
      </c>
      <c r="S31" s="126" t="s">
        <v>1407</v>
      </c>
    </row>
    <row r="32" spans="1:19" ht="12.75">
      <c r="A32" s="55"/>
      <c r="B32" s="69"/>
      <c r="C32" s="69"/>
      <c r="D32" s="69"/>
      <c r="E32" s="70"/>
      <c r="F32" s="70"/>
      <c r="G32" s="69"/>
      <c r="H32" s="69"/>
      <c r="I32" s="54" t="str">
        <f t="shared" si="10"/>
        <v>JN49DT</v>
      </c>
      <c r="J32" s="54">
        <f t="shared" si="11"/>
        <v>8.25</v>
      </c>
      <c r="K32" s="54">
        <f t="shared" si="12"/>
        <v>49.791666666666664</v>
      </c>
      <c r="L32" s="54">
        <f t="shared" si="13"/>
      </c>
      <c r="M32" s="54" t="e">
        <f t="shared" si="14"/>
        <v>#VALUE!</v>
      </c>
      <c r="N32" s="54" t="e">
        <f t="shared" si="15"/>
        <v>#VALUE!</v>
      </c>
      <c r="O32" s="58" t="e">
        <f t="shared" si="16"/>
        <v>#VALUE!</v>
      </c>
      <c r="P32" s="59">
        <f t="shared" si="17"/>
      </c>
      <c r="Q32" s="59" t="e">
        <f t="shared" si="18"/>
        <v>#VALUE!</v>
      </c>
      <c r="R32" s="59">
        <f t="shared" si="19"/>
      </c>
      <c r="S32" s="126" t="s">
        <v>1407</v>
      </c>
    </row>
    <row r="33" spans="1:19" ht="12.75">
      <c r="A33" s="55"/>
      <c r="B33" s="69"/>
      <c r="C33" s="69"/>
      <c r="D33" s="69"/>
      <c r="E33" s="70"/>
      <c r="F33" s="70"/>
      <c r="G33" s="69"/>
      <c r="H33" s="69"/>
      <c r="I33" s="54" t="str">
        <f t="shared" si="10"/>
        <v>JN49DT</v>
      </c>
      <c r="J33" s="54">
        <f t="shared" si="11"/>
        <v>8.25</v>
      </c>
      <c r="K33" s="54">
        <f t="shared" si="12"/>
        <v>49.791666666666664</v>
      </c>
      <c r="L33" s="54">
        <f t="shared" si="13"/>
      </c>
      <c r="M33" s="54" t="e">
        <f t="shared" si="14"/>
        <v>#VALUE!</v>
      </c>
      <c r="N33" s="54" t="e">
        <f t="shared" si="15"/>
        <v>#VALUE!</v>
      </c>
      <c r="O33" s="58" t="e">
        <f t="shared" si="16"/>
        <v>#VALUE!</v>
      </c>
      <c r="P33" s="59">
        <f t="shared" si="17"/>
      </c>
      <c r="Q33" s="59" t="e">
        <f t="shared" si="18"/>
        <v>#VALUE!</v>
      </c>
      <c r="R33" s="59">
        <f t="shared" si="19"/>
      </c>
      <c r="S33" s="126" t="s">
        <v>1407</v>
      </c>
    </row>
    <row r="34" spans="1:19" ht="12.75">
      <c r="A34" s="55"/>
      <c r="B34" s="69"/>
      <c r="C34" s="69"/>
      <c r="D34" s="69"/>
      <c r="E34" s="70"/>
      <c r="F34" s="70"/>
      <c r="G34" s="69"/>
      <c r="H34" s="69"/>
      <c r="I34" s="54" t="str">
        <f t="shared" si="10"/>
        <v>JN49DT</v>
      </c>
      <c r="J34" s="54">
        <f t="shared" si="11"/>
        <v>8.25</v>
      </c>
      <c r="K34" s="54">
        <f t="shared" si="12"/>
        <v>49.791666666666664</v>
      </c>
      <c r="L34" s="54">
        <f t="shared" si="13"/>
      </c>
      <c r="M34" s="54" t="e">
        <f t="shared" si="14"/>
        <v>#VALUE!</v>
      </c>
      <c r="N34" s="54" t="e">
        <f t="shared" si="15"/>
        <v>#VALUE!</v>
      </c>
      <c r="O34" s="58" t="e">
        <f t="shared" si="16"/>
        <v>#VALUE!</v>
      </c>
      <c r="P34" s="59">
        <f t="shared" si="17"/>
      </c>
      <c r="Q34" s="59" t="e">
        <f t="shared" si="18"/>
        <v>#VALUE!</v>
      </c>
      <c r="R34" s="59">
        <f t="shared" si="19"/>
      </c>
      <c r="S34" s="126" t="s">
        <v>1407</v>
      </c>
    </row>
    <row r="35" spans="1:19" ht="12.75">
      <c r="A35" s="55"/>
      <c r="B35" s="69"/>
      <c r="C35" s="69"/>
      <c r="D35" s="69"/>
      <c r="E35" s="70"/>
      <c r="F35" s="70"/>
      <c r="G35" s="69"/>
      <c r="H35" s="69"/>
      <c r="I35" s="54" t="str">
        <f t="shared" si="10"/>
        <v>JN49DT</v>
      </c>
      <c r="J35" s="54">
        <f t="shared" si="11"/>
        <v>8.25</v>
      </c>
      <c r="K35" s="54">
        <f t="shared" si="12"/>
        <v>49.791666666666664</v>
      </c>
      <c r="L35" s="54">
        <f t="shared" si="13"/>
      </c>
      <c r="M35" s="54" t="e">
        <f t="shared" si="14"/>
        <v>#VALUE!</v>
      </c>
      <c r="N35" s="54" t="e">
        <f t="shared" si="15"/>
        <v>#VALUE!</v>
      </c>
      <c r="O35" s="58" t="e">
        <f t="shared" si="16"/>
        <v>#VALUE!</v>
      </c>
      <c r="P35" s="59">
        <f t="shared" si="17"/>
      </c>
      <c r="Q35" s="59" t="e">
        <f t="shared" si="18"/>
        <v>#VALUE!</v>
      </c>
      <c r="R35" s="59">
        <f t="shared" si="19"/>
      </c>
      <c r="S35" s="126" t="s">
        <v>1407</v>
      </c>
    </row>
    <row r="36" spans="1:19" ht="12.75">
      <c r="A36" s="55"/>
      <c r="B36" s="69"/>
      <c r="C36" s="69"/>
      <c r="D36" s="69"/>
      <c r="E36" s="70"/>
      <c r="F36" s="70"/>
      <c r="G36" s="69"/>
      <c r="H36" s="69"/>
      <c r="I36" s="54" t="str">
        <f t="shared" si="10"/>
        <v>JN49DT</v>
      </c>
      <c r="J36" s="54">
        <f t="shared" si="11"/>
        <v>8.25</v>
      </c>
      <c r="K36" s="54">
        <f t="shared" si="12"/>
        <v>49.791666666666664</v>
      </c>
      <c r="L36" s="54">
        <f t="shared" si="13"/>
      </c>
      <c r="M36" s="54" t="e">
        <f t="shared" si="14"/>
        <v>#VALUE!</v>
      </c>
      <c r="N36" s="54" t="e">
        <f t="shared" si="15"/>
        <v>#VALUE!</v>
      </c>
      <c r="O36" s="58" t="e">
        <f t="shared" si="16"/>
        <v>#VALUE!</v>
      </c>
      <c r="P36" s="59">
        <f t="shared" si="17"/>
      </c>
      <c r="Q36" s="59" t="e">
        <f t="shared" si="18"/>
        <v>#VALUE!</v>
      </c>
      <c r="R36" s="59">
        <f t="shared" si="19"/>
      </c>
      <c r="S36" s="126" t="s">
        <v>1407</v>
      </c>
    </row>
    <row r="37" spans="1:19" ht="12.75">
      <c r="A37" s="55"/>
      <c r="B37" s="69"/>
      <c r="C37" s="69"/>
      <c r="D37" s="69"/>
      <c r="E37" s="70"/>
      <c r="F37" s="70"/>
      <c r="G37" s="69"/>
      <c r="H37" s="69"/>
      <c r="I37" s="54" t="str">
        <f t="shared" si="10"/>
        <v>JN49DT</v>
      </c>
      <c r="J37" s="54">
        <f t="shared" si="11"/>
        <v>8.25</v>
      </c>
      <c r="K37" s="54">
        <f t="shared" si="12"/>
        <v>49.791666666666664</v>
      </c>
      <c r="L37" s="54">
        <f t="shared" si="13"/>
      </c>
      <c r="M37" s="54" t="e">
        <f t="shared" si="14"/>
        <v>#VALUE!</v>
      </c>
      <c r="N37" s="54" t="e">
        <f t="shared" si="15"/>
        <v>#VALUE!</v>
      </c>
      <c r="O37" s="58" t="e">
        <f t="shared" si="16"/>
        <v>#VALUE!</v>
      </c>
      <c r="P37" s="59">
        <f t="shared" si="17"/>
      </c>
      <c r="Q37" s="59" t="e">
        <f t="shared" si="18"/>
        <v>#VALUE!</v>
      </c>
      <c r="R37" s="59">
        <f t="shared" si="19"/>
      </c>
      <c r="S37" s="126" t="s">
        <v>1407</v>
      </c>
    </row>
    <row r="38" spans="1:19" ht="12.75">
      <c r="A38" s="55"/>
      <c r="B38" s="69"/>
      <c r="C38" s="69"/>
      <c r="D38" s="69"/>
      <c r="E38" s="70"/>
      <c r="F38" s="70"/>
      <c r="G38" s="69"/>
      <c r="H38" s="69"/>
      <c r="I38" s="54" t="str">
        <f t="shared" si="10"/>
        <v>JN49DT</v>
      </c>
      <c r="J38" s="54">
        <f t="shared" si="11"/>
        <v>8.25</v>
      </c>
      <c r="K38" s="54">
        <f t="shared" si="12"/>
        <v>49.791666666666664</v>
      </c>
      <c r="L38" s="54">
        <f t="shared" si="13"/>
      </c>
      <c r="M38" s="54" t="e">
        <f t="shared" si="14"/>
        <v>#VALUE!</v>
      </c>
      <c r="N38" s="54" t="e">
        <f t="shared" si="15"/>
        <v>#VALUE!</v>
      </c>
      <c r="O38" s="58" t="e">
        <f t="shared" si="16"/>
        <v>#VALUE!</v>
      </c>
      <c r="P38" s="59">
        <f t="shared" si="17"/>
      </c>
      <c r="Q38" s="59" t="e">
        <f t="shared" si="18"/>
        <v>#VALUE!</v>
      </c>
      <c r="R38" s="59">
        <f t="shared" si="19"/>
      </c>
      <c r="S38" s="126" t="s">
        <v>1407</v>
      </c>
    </row>
    <row r="39" spans="1:19" ht="12.75">
      <c r="A39" s="55"/>
      <c r="B39" s="69"/>
      <c r="C39" s="69"/>
      <c r="D39" s="69"/>
      <c r="E39" s="70"/>
      <c r="F39" s="70"/>
      <c r="G39" s="69"/>
      <c r="H39" s="69"/>
      <c r="I39" s="54" t="str">
        <f t="shared" si="10"/>
        <v>JN49DT</v>
      </c>
      <c r="J39" s="54">
        <f t="shared" si="11"/>
        <v>8.25</v>
      </c>
      <c r="K39" s="54">
        <f t="shared" si="12"/>
        <v>49.791666666666664</v>
      </c>
      <c r="L39" s="54">
        <f t="shared" si="13"/>
      </c>
      <c r="M39" s="54" t="e">
        <f t="shared" si="14"/>
        <v>#VALUE!</v>
      </c>
      <c r="N39" s="54" t="e">
        <f t="shared" si="15"/>
        <v>#VALUE!</v>
      </c>
      <c r="O39" s="58" t="e">
        <f t="shared" si="16"/>
        <v>#VALUE!</v>
      </c>
      <c r="P39" s="59">
        <f t="shared" si="17"/>
      </c>
      <c r="Q39" s="59" t="e">
        <f t="shared" si="18"/>
        <v>#VALUE!</v>
      </c>
      <c r="R39" s="59">
        <f t="shared" si="19"/>
      </c>
      <c r="S39" s="126" t="s">
        <v>1407</v>
      </c>
    </row>
    <row r="40" spans="1:19" ht="12.75">
      <c r="A40" s="55"/>
      <c r="B40" s="69"/>
      <c r="C40" s="69"/>
      <c r="D40" s="69"/>
      <c r="E40" s="70"/>
      <c r="F40" s="70"/>
      <c r="G40" s="69"/>
      <c r="H40" s="69"/>
      <c r="I40" s="54" t="str">
        <f t="shared" si="10"/>
        <v>JN49DT</v>
      </c>
      <c r="J40" s="54">
        <f t="shared" si="11"/>
        <v>8.25</v>
      </c>
      <c r="K40" s="54">
        <f t="shared" si="12"/>
        <v>49.791666666666664</v>
      </c>
      <c r="L40" s="54">
        <f t="shared" si="13"/>
      </c>
      <c r="M40" s="54" t="e">
        <f t="shared" si="14"/>
        <v>#VALUE!</v>
      </c>
      <c r="N40" s="54" t="e">
        <f t="shared" si="15"/>
        <v>#VALUE!</v>
      </c>
      <c r="O40" s="58" t="e">
        <f t="shared" si="16"/>
        <v>#VALUE!</v>
      </c>
      <c r="P40" s="59">
        <f t="shared" si="17"/>
      </c>
      <c r="Q40" s="59" t="e">
        <f t="shared" si="18"/>
        <v>#VALUE!</v>
      </c>
      <c r="R40" s="59">
        <f t="shared" si="19"/>
      </c>
      <c r="S40" s="126" t="s">
        <v>1407</v>
      </c>
    </row>
    <row r="41" spans="1:19" ht="13.5" thickBot="1">
      <c r="A41" s="61"/>
      <c r="B41" s="71"/>
      <c r="C41" s="71"/>
      <c r="D41" s="71"/>
      <c r="E41" s="72"/>
      <c r="F41" s="72"/>
      <c r="G41" s="71"/>
      <c r="H41" s="71"/>
      <c r="I41" s="64" t="str">
        <f t="shared" si="10"/>
        <v>JN49DT</v>
      </c>
      <c r="J41" s="64">
        <f t="shared" si="11"/>
        <v>8.25</v>
      </c>
      <c r="K41" s="64">
        <f t="shared" si="12"/>
        <v>49.791666666666664</v>
      </c>
      <c r="L41" s="64">
        <f t="shared" si="13"/>
      </c>
      <c r="M41" s="64" t="e">
        <f t="shared" si="14"/>
        <v>#VALUE!</v>
      </c>
      <c r="N41" s="64" t="e">
        <f t="shared" si="15"/>
        <v>#VALUE!</v>
      </c>
      <c r="O41" s="65" t="e">
        <f t="shared" si="16"/>
        <v>#VALUE!</v>
      </c>
      <c r="P41" s="66">
        <f t="shared" si="17"/>
      </c>
      <c r="Q41" s="66" t="e">
        <f t="shared" si="18"/>
        <v>#VALUE!</v>
      </c>
      <c r="R41" s="66">
        <f t="shared" si="19"/>
      </c>
      <c r="S41" s="127" t="s">
        <v>1407</v>
      </c>
    </row>
  </sheetData>
  <autoFilter ref="A3:S3"/>
  <conditionalFormatting sqref="S4:S41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S86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8515625" style="84" customWidth="1"/>
    <col min="2" max="2" width="12.28125" style="80" bestFit="1" customWidth="1"/>
    <col min="3" max="3" width="12.00390625" style="80" bestFit="1" customWidth="1"/>
    <col min="4" max="4" width="5.140625" style="80" bestFit="1" customWidth="1"/>
    <col min="5" max="5" width="9.7109375" style="81" customWidth="1"/>
    <col min="6" max="6" width="5.7109375" style="81" customWidth="1"/>
    <col min="7" max="7" width="5.00390625" style="80" bestFit="1" customWidth="1"/>
    <col min="8" max="8" width="18.00390625" style="80" bestFit="1" customWidth="1"/>
    <col min="9" max="9" width="14.8515625" style="80" hidden="1" customWidth="1"/>
    <col min="10" max="10" width="11.28125" style="80" hidden="1" customWidth="1"/>
    <col min="11" max="11" width="12.00390625" style="80" hidden="1" customWidth="1"/>
    <col min="12" max="12" width="14.8515625" style="80" hidden="1" customWidth="1"/>
    <col min="13" max="14" width="12.00390625" style="80" hidden="1" customWidth="1"/>
    <col min="15" max="15" width="10.140625" style="80" hidden="1" customWidth="1"/>
    <col min="16" max="16" width="5.00390625" style="83" bestFit="1" customWidth="1"/>
    <col min="17" max="17" width="7.8515625" style="83" hidden="1" customWidth="1"/>
    <col min="18" max="18" width="7.28125" style="83" bestFit="1" customWidth="1"/>
    <col min="19" max="19" width="6.8515625" style="80" bestFit="1" customWidth="1"/>
    <col min="20" max="16384" width="16.28125" style="80" customWidth="1"/>
  </cols>
  <sheetData>
    <row r="1" spans="1:8" ht="18">
      <c r="A1" s="77" t="s">
        <v>310</v>
      </c>
      <c r="C1" s="79" t="str">
        <f>Grunddaten!$C$7</f>
        <v>Dalheim</v>
      </c>
      <c r="H1" s="82">
        <v>38771</v>
      </c>
    </row>
    <row r="2" spans="1:3" ht="18.75" thickBot="1">
      <c r="A2" s="77" t="s">
        <v>311</v>
      </c>
      <c r="C2" s="79" t="str">
        <f>UPPER(Grunddaten!$C$11)</f>
        <v>JN49DT</v>
      </c>
    </row>
    <row r="3" spans="1:19" s="68" customFormat="1" ht="50.25" customHeight="1" thickBot="1">
      <c r="A3" s="166" t="s">
        <v>318</v>
      </c>
      <c r="B3" s="167" t="s">
        <v>307</v>
      </c>
      <c r="C3" s="167" t="s">
        <v>308</v>
      </c>
      <c r="D3" s="167" t="s">
        <v>736</v>
      </c>
      <c r="E3" s="167" t="s">
        <v>732</v>
      </c>
      <c r="F3" s="167" t="s">
        <v>733</v>
      </c>
      <c r="G3" s="167" t="s">
        <v>734</v>
      </c>
      <c r="H3" s="167" t="s">
        <v>309</v>
      </c>
      <c r="I3" s="162" t="s">
        <v>5</v>
      </c>
      <c r="J3" s="162" t="s">
        <v>4</v>
      </c>
      <c r="K3" s="162" t="s">
        <v>3</v>
      </c>
      <c r="L3" s="162" t="s">
        <v>5</v>
      </c>
      <c r="M3" s="162" t="s">
        <v>4</v>
      </c>
      <c r="N3" s="162" t="s">
        <v>3</v>
      </c>
      <c r="O3" s="162" t="s">
        <v>2</v>
      </c>
      <c r="P3" s="163" t="s">
        <v>317</v>
      </c>
      <c r="Q3" s="164" t="s">
        <v>1</v>
      </c>
      <c r="R3" s="164" t="s">
        <v>0</v>
      </c>
      <c r="S3" s="165" t="s">
        <v>1409</v>
      </c>
    </row>
    <row r="4" spans="1:19" ht="12.75">
      <c r="A4" s="144">
        <v>10357875</v>
      </c>
      <c r="B4" s="145" t="s">
        <v>242</v>
      </c>
      <c r="C4" s="145" t="s">
        <v>243</v>
      </c>
      <c r="D4" s="145"/>
      <c r="E4" s="146"/>
      <c r="F4" s="146"/>
      <c r="G4" s="145"/>
      <c r="H4" s="145" t="s">
        <v>244</v>
      </c>
      <c r="I4" s="96" t="str">
        <f aca="true" t="shared" si="0" ref="I4:I22">UPPER($C$2)</f>
        <v>JN49DT</v>
      </c>
      <c r="J4" s="96">
        <f aca="true" t="shared" si="1" ref="J4:J22">(CODE(MID(I4,1,1))-74)*20+MID(I4,3,1)*2+(CODE(MID(I4,5,1))-65)/12</f>
        <v>8.25</v>
      </c>
      <c r="K4" s="96">
        <f aca="true" t="shared" si="2" ref="K4:K22">(CODE(MID(I4,2,1))-74)*10+MID(I4,4,1)*1+(CODE(MID(I4,6,1))-65)/24</f>
        <v>49.791666666666664</v>
      </c>
      <c r="L4" s="96" t="str">
        <f aca="true" t="shared" si="3" ref="L4:L22">UPPER(C4)</f>
        <v>JN58TE</v>
      </c>
      <c r="M4" s="96">
        <f aca="true" t="shared" si="4" ref="M4:M22">(CODE(MID(L4,1,1))-74)*20+MID(L4,3,1)*2+(CODE(MID(L4,5,1))-65)/12</f>
        <v>11.583333333333334</v>
      </c>
      <c r="N4" s="96">
        <f aca="true" t="shared" si="5" ref="N4:N22">(CODE(MID(L4,2,1))-74)*10+MID(L4,4,1)*1+(CODE(MID(L4,6,1))-65)/24</f>
        <v>48.166666666666664</v>
      </c>
      <c r="O4" s="97">
        <f aca="true" t="shared" si="6" ref="O4:O22">ACOS(SIN(N4*PI()/180)*SIN(K4*PI()/180)+COS(N4*PI()/180)*COS(K4*PI()/180)*COS((J4-M4)*PI()/180))</f>
        <v>0.047557056168980205</v>
      </c>
      <c r="P4" s="98">
        <f aca="true" t="shared" si="7" ref="P4:P51">IF(C4="","",6371.3*O4)</f>
        <v>303.0002719694236</v>
      </c>
      <c r="Q4" s="98">
        <f aca="true" t="shared" si="8" ref="Q4:Q22">ACOS((SIN(N4*PI()/180)-SIN(K4*PI()/180)*COS(O4))/(COS(K4*PI()/180)*SIN(O4)))*180/PI()</f>
        <v>125.33720240150438</v>
      </c>
      <c r="R4" s="98">
        <f>IF(C4="","",IF((SIN((M4-J4)*PI()/180))&lt;0,360-Q4,Q4))</f>
        <v>125.33720240150438</v>
      </c>
      <c r="S4" s="142" t="s">
        <v>1407</v>
      </c>
    </row>
    <row r="5" spans="1:19" ht="12.75">
      <c r="A5" s="55">
        <v>10368000</v>
      </c>
      <c r="B5" s="69" t="s">
        <v>245</v>
      </c>
      <c r="C5" s="69" t="s">
        <v>246</v>
      </c>
      <c r="D5" s="69"/>
      <c r="E5" s="70"/>
      <c r="F5" s="70"/>
      <c r="G5" s="69"/>
      <c r="H5" s="69" t="s">
        <v>247</v>
      </c>
      <c r="I5" s="54" t="str">
        <f t="shared" si="0"/>
        <v>JN49DT</v>
      </c>
      <c r="J5" s="54">
        <f t="shared" si="1"/>
        <v>8.25</v>
      </c>
      <c r="K5" s="54">
        <f t="shared" si="2"/>
        <v>49.791666666666664</v>
      </c>
      <c r="L5" s="54" t="str">
        <f t="shared" si="3"/>
        <v>JO60JM</v>
      </c>
      <c r="M5" s="54">
        <f t="shared" si="4"/>
        <v>12.75</v>
      </c>
      <c r="N5" s="54">
        <f t="shared" si="5"/>
        <v>50.5</v>
      </c>
      <c r="O5" s="58">
        <f t="shared" si="6"/>
        <v>0.05181814988474054</v>
      </c>
      <c r="P5" s="59">
        <f t="shared" si="7"/>
        <v>330.1489783606474</v>
      </c>
      <c r="Q5" s="59">
        <f t="shared" si="8"/>
        <v>74.4789774631203</v>
      </c>
      <c r="R5" s="59">
        <f aca="true" t="shared" si="9" ref="R5:R51">IF(C5="","",IF((SIN((M5-J5)*PI()/180))&lt;0,360-Q5,Q5))</f>
        <v>74.4789774631203</v>
      </c>
      <c r="S5" s="126" t="s">
        <v>1407</v>
      </c>
    </row>
    <row r="6" spans="1:19" ht="12.75">
      <c r="A6" s="55">
        <v>10368015</v>
      </c>
      <c r="B6" s="69" t="s">
        <v>223</v>
      </c>
      <c r="C6" s="69" t="s">
        <v>224</v>
      </c>
      <c r="D6" s="69"/>
      <c r="E6" s="70"/>
      <c r="F6" s="70"/>
      <c r="G6" s="69"/>
      <c r="H6" s="69" t="s">
        <v>225</v>
      </c>
      <c r="I6" s="54" t="str">
        <f t="shared" si="0"/>
        <v>JN49DT</v>
      </c>
      <c r="J6" s="54">
        <f t="shared" si="1"/>
        <v>8.25</v>
      </c>
      <c r="K6" s="54">
        <f t="shared" si="2"/>
        <v>49.791666666666664</v>
      </c>
      <c r="L6" s="54" t="str">
        <f t="shared" si="3"/>
        <v>JO31BS</v>
      </c>
      <c r="M6" s="54">
        <f t="shared" si="4"/>
        <v>6.083333333333333</v>
      </c>
      <c r="N6" s="54">
        <f t="shared" si="5"/>
        <v>51.75</v>
      </c>
      <c r="O6" s="58">
        <f t="shared" si="6"/>
        <v>0.041711245751072656</v>
      </c>
      <c r="P6" s="59">
        <f t="shared" si="7"/>
        <v>265.75486005380924</v>
      </c>
      <c r="Q6" s="59">
        <f t="shared" si="8"/>
        <v>34.14577187346282</v>
      </c>
      <c r="R6" s="59">
        <f t="shared" si="9"/>
        <v>325.8542281265372</v>
      </c>
      <c r="S6" s="126"/>
    </row>
    <row r="7" spans="1:19" ht="12.75">
      <c r="A7" s="55">
        <v>10368050</v>
      </c>
      <c r="B7" s="69" t="s">
        <v>1192</v>
      </c>
      <c r="C7" s="69" t="s">
        <v>1193</v>
      </c>
      <c r="D7" s="69">
        <v>0.15</v>
      </c>
      <c r="E7" s="70" t="s">
        <v>1194</v>
      </c>
      <c r="F7" s="70" t="s">
        <v>1195</v>
      </c>
      <c r="G7" s="69">
        <v>900</v>
      </c>
      <c r="H7" s="69"/>
      <c r="I7" s="54" t="str">
        <f t="shared" si="0"/>
        <v>JN49DT</v>
      </c>
      <c r="J7" s="54">
        <f t="shared" si="1"/>
        <v>8.25</v>
      </c>
      <c r="K7" s="54">
        <f t="shared" si="2"/>
        <v>49.791666666666664</v>
      </c>
      <c r="L7" s="54" t="str">
        <f t="shared" si="3"/>
        <v>JO70SQ</v>
      </c>
      <c r="M7" s="54">
        <f t="shared" si="4"/>
        <v>15.5</v>
      </c>
      <c r="N7" s="54">
        <f t="shared" si="5"/>
        <v>50.666666666666664</v>
      </c>
      <c r="O7" s="58">
        <f t="shared" si="6"/>
        <v>0.08234015375720172</v>
      </c>
      <c r="P7" s="59">
        <f t="shared" si="7"/>
        <v>524.6138216332594</v>
      </c>
      <c r="Q7" s="59">
        <f t="shared" si="8"/>
        <v>76.54234272498206</v>
      </c>
      <c r="R7" s="59">
        <f t="shared" si="9"/>
        <v>76.54234272498206</v>
      </c>
      <c r="S7" s="126" t="s">
        <v>1407</v>
      </c>
    </row>
    <row r="8" spans="1:19" ht="12.75">
      <c r="A8" s="55">
        <v>10368075</v>
      </c>
      <c r="B8" s="69" t="s">
        <v>483</v>
      </c>
      <c r="C8" s="69" t="s">
        <v>484</v>
      </c>
      <c r="D8" s="69"/>
      <c r="E8" s="70"/>
      <c r="F8" s="70"/>
      <c r="G8" s="69"/>
      <c r="H8" s="69"/>
      <c r="I8" s="54" t="str">
        <f t="shared" si="0"/>
        <v>JN49DT</v>
      </c>
      <c r="J8" s="54">
        <f t="shared" si="1"/>
        <v>8.25</v>
      </c>
      <c r="K8" s="54">
        <f t="shared" si="2"/>
        <v>49.791666666666664</v>
      </c>
      <c r="L8" s="54" t="str">
        <f t="shared" si="3"/>
        <v>JO70UP</v>
      </c>
      <c r="M8" s="54">
        <f t="shared" si="4"/>
        <v>15.666666666666666</v>
      </c>
      <c r="N8" s="54">
        <f t="shared" si="5"/>
        <v>50.625</v>
      </c>
      <c r="O8" s="58">
        <f t="shared" si="6"/>
        <v>0.08407425030202242</v>
      </c>
      <c r="P8" s="59">
        <f t="shared" si="7"/>
        <v>535.6622709492755</v>
      </c>
      <c r="Q8" s="59">
        <f t="shared" si="8"/>
        <v>77.20510825190323</v>
      </c>
      <c r="R8" s="59">
        <f t="shared" si="9"/>
        <v>77.20510825190323</v>
      </c>
      <c r="S8" s="126" t="s">
        <v>1407</v>
      </c>
    </row>
    <row r="9" spans="1:19" ht="12.75">
      <c r="A9" s="55">
        <v>10368120</v>
      </c>
      <c r="B9" s="69" t="s">
        <v>222</v>
      </c>
      <c r="C9" s="69" t="s">
        <v>220</v>
      </c>
      <c r="D9" s="69"/>
      <c r="E9" s="70"/>
      <c r="F9" s="70"/>
      <c r="G9" s="69"/>
      <c r="H9" s="69" t="s">
        <v>221</v>
      </c>
      <c r="I9" s="54" t="str">
        <f t="shared" si="0"/>
        <v>JN49DT</v>
      </c>
      <c r="J9" s="54">
        <f t="shared" si="1"/>
        <v>8.25</v>
      </c>
      <c r="K9" s="54">
        <f t="shared" si="2"/>
        <v>49.791666666666664</v>
      </c>
      <c r="L9" s="54" t="str">
        <f t="shared" si="3"/>
        <v>JO31MC</v>
      </c>
      <c r="M9" s="54">
        <f t="shared" si="4"/>
        <v>7</v>
      </c>
      <c r="N9" s="54">
        <f t="shared" si="5"/>
        <v>51.083333333333336</v>
      </c>
      <c r="O9" s="58">
        <f t="shared" si="6"/>
        <v>0.02648129201942262</v>
      </c>
      <c r="P9" s="59">
        <f t="shared" si="7"/>
        <v>168.72025584334733</v>
      </c>
      <c r="Q9" s="59">
        <f t="shared" si="8"/>
        <v>31.16827823046805</v>
      </c>
      <c r="R9" s="59">
        <f t="shared" si="9"/>
        <v>328.83172176953195</v>
      </c>
      <c r="S9" s="126" t="s">
        <v>1407</v>
      </c>
    </row>
    <row r="10" spans="1:19" ht="12.75">
      <c r="A10" s="55">
        <v>10368140</v>
      </c>
      <c r="B10" s="69" t="s">
        <v>248</v>
      </c>
      <c r="C10" s="69" t="s">
        <v>249</v>
      </c>
      <c r="D10" s="69"/>
      <c r="E10" s="70"/>
      <c r="F10" s="70"/>
      <c r="G10" s="69"/>
      <c r="H10" s="69" t="s">
        <v>250</v>
      </c>
      <c r="I10" s="54" t="str">
        <f t="shared" si="0"/>
        <v>JN49DT</v>
      </c>
      <c r="J10" s="54">
        <f t="shared" si="1"/>
        <v>8.25</v>
      </c>
      <c r="K10" s="54">
        <f t="shared" si="2"/>
        <v>49.791666666666664</v>
      </c>
      <c r="L10" s="54" t="str">
        <f t="shared" si="3"/>
        <v>JO20KJ</v>
      </c>
      <c r="M10" s="54">
        <f t="shared" si="4"/>
        <v>4.833333333333333</v>
      </c>
      <c r="N10" s="54">
        <f t="shared" si="5"/>
        <v>50.375</v>
      </c>
      <c r="O10" s="58">
        <f t="shared" si="6"/>
        <v>0.03959151197032518</v>
      </c>
      <c r="P10" s="59">
        <f t="shared" si="7"/>
        <v>252.24940021653282</v>
      </c>
      <c r="Q10" s="59">
        <f t="shared" si="8"/>
        <v>73.79420021298374</v>
      </c>
      <c r="R10" s="59">
        <f t="shared" si="9"/>
        <v>286.20579978701625</v>
      </c>
      <c r="S10" s="126" t="s">
        <v>1407</v>
      </c>
    </row>
    <row r="11" spans="1:19" ht="12.75">
      <c r="A11" s="55">
        <v>10368150</v>
      </c>
      <c r="B11" s="69" t="s">
        <v>251</v>
      </c>
      <c r="C11" s="69" t="s">
        <v>252</v>
      </c>
      <c r="D11" s="69"/>
      <c r="E11" s="70"/>
      <c r="F11" s="70"/>
      <c r="G11" s="69"/>
      <c r="H11" s="69" t="s">
        <v>253</v>
      </c>
      <c r="I11" s="54" t="str">
        <f t="shared" si="0"/>
        <v>JN49DT</v>
      </c>
      <c r="J11" s="54">
        <f t="shared" si="1"/>
        <v>8.25</v>
      </c>
      <c r="K11" s="54">
        <f t="shared" si="2"/>
        <v>49.791666666666664</v>
      </c>
      <c r="L11" s="54" t="str">
        <f t="shared" si="3"/>
        <v>JN76UO</v>
      </c>
      <c r="M11" s="54">
        <f t="shared" si="4"/>
        <v>15.666666666666666</v>
      </c>
      <c r="N11" s="54">
        <f t="shared" si="5"/>
        <v>46.583333333333336</v>
      </c>
      <c r="O11" s="58">
        <f t="shared" si="6"/>
        <v>0.10280226958360017</v>
      </c>
      <c r="P11" s="59">
        <f t="shared" si="7"/>
        <v>654.9841001979918</v>
      </c>
      <c r="Q11" s="59">
        <f t="shared" si="8"/>
        <v>120.17076726727355</v>
      </c>
      <c r="R11" s="59">
        <f t="shared" si="9"/>
        <v>120.17076726727355</v>
      </c>
      <c r="S11" s="126" t="s">
        <v>1407</v>
      </c>
    </row>
    <row r="12" spans="1:19" ht="12.75">
      <c r="A12" s="55">
        <v>10368178</v>
      </c>
      <c r="B12" s="69" t="s">
        <v>183</v>
      </c>
      <c r="C12" s="69" t="s">
        <v>167</v>
      </c>
      <c r="D12" s="69"/>
      <c r="E12" s="70"/>
      <c r="F12" s="70"/>
      <c r="G12" s="69"/>
      <c r="H12" s="69"/>
      <c r="I12" s="54" t="str">
        <f t="shared" si="0"/>
        <v>JN49DT</v>
      </c>
      <c r="J12" s="54">
        <f t="shared" si="1"/>
        <v>8.25</v>
      </c>
      <c r="K12" s="54">
        <f t="shared" si="2"/>
        <v>49.791666666666664</v>
      </c>
      <c r="L12" s="54" t="str">
        <f t="shared" si="3"/>
        <v>JN67CR</v>
      </c>
      <c r="M12" s="54">
        <f t="shared" si="4"/>
        <v>12.166666666666666</v>
      </c>
      <c r="N12" s="54">
        <f t="shared" si="5"/>
        <v>47.708333333333336</v>
      </c>
      <c r="O12" s="58">
        <f t="shared" si="6"/>
        <v>0.05789705560519365</v>
      </c>
      <c r="P12" s="59">
        <f t="shared" si="7"/>
        <v>368.8795103773703</v>
      </c>
      <c r="Q12" s="59">
        <f t="shared" si="8"/>
        <v>127.40891060063373</v>
      </c>
      <c r="R12" s="59">
        <f t="shared" si="9"/>
        <v>127.40891060063373</v>
      </c>
      <c r="S12" s="126" t="s">
        <v>1407</v>
      </c>
    </row>
    <row r="13" spans="1:19" ht="12.75">
      <c r="A13" s="55">
        <v>10368291</v>
      </c>
      <c r="B13" s="69" t="s">
        <v>1196</v>
      </c>
      <c r="C13" s="69" t="s">
        <v>1197</v>
      </c>
      <c r="D13" s="69"/>
      <c r="E13" s="70"/>
      <c r="F13" s="70"/>
      <c r="G13" s="69"/>
      <c r="H13" s="69"/>
      <c r="I13" s="54" t="str">
        <f t="shared" si="0"/>
        <v>JN49DT</v>
      </c>
      <c r="J13" s="54">
        <f t="shared" si="1"/>
        <v>8.25</v>
      </c>
      <c r="K13" s="54">
        <f t="shared" si="2"/>
        <v>49.791666666666664</v>
      </c>
      <c r="L13" s="54" t="str">
        <f t="shared" si="3"/>
        <v>JN49CX</v>
      </c>
      <c r="M13" s="54">
        <f t="shared" si="4"/>
        <v>8.166666666666666</v>
      </c>
      <c r="N13" s="54">
        <f t="shared" si="5"/>
        <v>49.958333333333336</v>
      </c>
      <c r="O13" s="58">
        <f t="shared" si="6"/>
        <v>0.0030561691997401663</v>
      </c>
      <c r="P13" s="59">
        <f t="shared" si="7"/>
        <v>19.47177082230452</v>
      </c>
      <c r="Q13" s="59">
        <f t="shared" si="8"/>
        <v>17.828577245249907</v>
      </c>
      <c r="R13" s="59">
        <f t="shared" si="9"/>
        <v>342.1714227547501</v>
      </c>
      <c r="S13" s="126" t="s">
        <v>1407</v>
      </c>
    </row>
    <row r="14" spans="1:19" ht="12.75">
      <c r="A14" s="55">
        <v>10368365</v>
      </c>
      <c r="B14" s="69" t="s">
        <v>1198</v>
      </c>
      <c r="C14" s="69" t="s">
        <v>1199</v>
      </c>
      <c r="D14" s="69"/>
      <c r="E14" s="70"/>
      <c r="F14" s="70"/>
      <c r="G14" s="69"/>
      <c r="H14" s="69"/>
      <c r="I14" s="54" t="str">
        <f t="shared" si="0"/>
        <v>JN49DT</v>
      </c>
      <c r="J14" s="54">
        <f t="shared" si="1"/>
        <v>8.25</v>
      </c>
      <c r="K14" s="54">
        <f t="shared" si="2"/>
        <v>49.791666666666664</v>
      </c>
      <c r="L14" s="54" t="str">
        <f t="shared" si="3"/>
        <v>JN79OW</v>
      </c>
      <c r="M14" s="54">
        <f t="shared" si="4"/>
        <v>15.166666666666666</v>
      </c>
      <c r="N14" s="54">
        <f t="shared" si="5"/>
        <v>49.916666666666664</v>
      </c>
      <c r="O14" s="58">
        <f t="shared" si="6"/>
        <v>0.07783442147955388</v>
      </c>
      <c r="P14" s="59">
        <f t="shared" si="7"/>
        <v>495.90644957268165</v>
      </c>
      <c r="Q14" s="59">
        <f t="shared" si="8"/>
        <v>85.7514308430698</v>
      </c>
      <c r="R14" s="59">
        <f t="shared" si="9"/>
        <v>85.7514308430698</v>
      </c>
      <c r="S14" s="126" t="s">
        <v>1407</v>
      </c>
    </row>
    <row r="15" spans="1:19" ht="12.75">
      <c r="A15" s="55">
        <v>10368802</v>
      </c>
      <c r="B15" s="69" t="s">
        <v>1200</v>
      </c>
      <c r="C15" s="69" t="s">
        <v>1201</v>
      </c>
      <c r="D15" s="69"/>
      <c r="E15" s="70"/>
      <c r="F15" s="70"/>
      <c r="G15" s="69"/>
      <c r="H15" s="69"/>
      <c r="I15" s="54" t="str">
        <f t="shared" si="0"/>
        <v>JN49DT</v>
      </c>
      <c r="J15" s="54">
        <f t="shared" si="1"/>
        <v>8.25</v>
      </c>
      <c r="K15" s="54">
        <f t="shared" si="2"/>
        <v>49.791666666666664</v>
      </c>
      <c r="L15" s="54" t="str">
        <f t="shared" si="3"/>
        <v>JN48XK</v>
      </c>
      <c r="M15" s="54">
        <f t="shared" si="4"/>
        <v>9.916666666666666</v>
      </c>
      <c r="N15" s="54">
        <f t="shared" si="5"/>
        <v>48.416666666666664</v>
      </c>
      <c r="O15" s="58">
        <f t="shared" si="6"/>
        <v>0.03063480223959769</v>
      </c>
      <c r="P15" s="59">
        <f t="shared" si="7"/>
        <v>195.18351550914878</v>
      </c>
      <c r="Q15" s="59">
        <f t="shared" si="8"/>
        <v>140.93332079076754</v>
      </c>
      <c r="R15" s="59">
        <f t="shared" si="9"/>
        <v>140.93332079076754</v>
      </c>
      <c r="S15" s="126" t="s">
        <v>1407</v>
      </c>
    </row>
    <row r="16" spans="1:19" ht="12.75">
      <c r="A16" s="55">
        <v>10368805</v>
      </c>
      <c r="B16" s="69" t="s">
        <v>9</v>
      </c>
      <c r="C16" s="69" t="s">
        <v>10</v>
      </c>
      <c r="D16" s="69"/>
      <c r="E16" s="70"/>
      <c r="F16" s="70"/>
      <c r="G16" s="69"/>
      <c r="H16" s="69"/>
      <c r="I16" s="54" t="str">
        <f t="shared" si="0"/>
        <v>JN49DT</v>
      </c>
      <c r="J16" s="54">
        <f t="shared" si="1"/>
        <v>8.25</v>
      </c>
      <c r="K16" s="54">
        <f t="shared" si="2"/>
        <v>49.791666666666664</v>
      </c>
      <c r="L16" s="54" t="str">
        <f t="shared" si="3"/>
        <v>JO53QP</v>
      </c>
      <c r="M16" s="54">
        <f t="shared" si="4"/>
        <v>11.333333333333334</v>
      </c>
      <c r="N16" s="54">
        <f t="shared" si="5"/>
        <v>53.625</v>
      </c>
      <c r="O16" s="58">
        <f t="shared" si="6"/>
        <v>0.07473699651632582</v>
      </c>
      <c r="P16" s="59">
        <f t="shared" si="7"/>
        <v>476.1718259044667</v>
      </c>
      <c r="Q16" s="59">
        <f t="shared" si="8"/>
        <v>25.29186090622559</v>
      </c>
      <c r="R16" s="59">
        <f t="shared" si="9"/>
        <v>25.29186090622559</v>
      </c>
      <c r="S16" s="126" t="s">
        <v>1407</v>
      </c>
    </row>
    <row r="17" spans="1:19" ht="12.75">
      <c r="A17" s="55">
        <v>10368805</v>
      </c>
      <c r="B17" s="69" t="s">
        <v>254</v>
      </c>
      <c r="C17" s="69" t="s">
        <v>255</v>
      </c>
      <c r="D17" s="69"/>
      <c r="E17" s="70"/>
      <c r="F17" s="70"/>
      <c r="G17" s="69"/>
      <c r="H17" s="69" t="s">
        <v>256</v>
      </c>
      <c r="I17" s="54" t="str">
        <f t="shared" si="0"/>
        <v>JN49DT</v>
      </c>
      <c r="J17" s="54">
        <f t="shared" si="1"/>
        <v>8.25</v>
      </c>
      <c r="K17" s="54">
        <f t="shared" si="2"/>
        <v>49.791666666666664</v>
      </c>
      <c r="L17" s="54" t="str">
        <f t="shared" si="3"/>
        <v>JO53IV</v>
      </c>
      <c r="M17" s="54">
        <f t="shared" si="4"/>
        <v>10.666666666666666</v>
      </c>
      <c r="N17" s="54">
        <f t="shared" si="5"/>
        <v>53.875</v>
      </c>
      <c r="O17" s="58">
        <f t="shared" si="6"/>
        <v>0.07587278952901344</v>
      </c>
      <c r="P17" s="59">
        <f t="shared" si="7"/>
        <v>483.40830392620336</v>
      </c>
      <c r="Q17" s="59">
        <f t="shared" si="8"/>
        <v>19.14477219398766</v>
      </c>
      <c r="R17" s="59">
        <f t="shared" si="9"/>
        <v>19.14477219398766</v>
      </c>
      <c r="S17" s="126" t="s">
        <v>1407</v>
      </c>
    </row>
    <row r="18" spans="1:19" ht="12.75">
      <c r="A18" s="55">
        <v>10368810</v>
      </c>
      <c r="B18" s="69" t="s">
        <v>1204</v>
      </c>
      <c r="C18" s="69" t="s">
        <v>1205</v>
      </c>
      <c r="D18" s="69"/>
      <c r="E18" s="70"/>
      <c r="F18" s="70"/>
      <c r="G18" s="69"/>
      <c r="H18" s="69"/>
      <c r="I18" s="54" t="str">
        <f t="shared" si="0"/>
        <v>JN49DT</v>
      </c>
      <c r="J18" s="54">
        <f t="shared" si="1"/>
        <v>8.25</v>
      </c>
      <c r="K18" s="54">
        <f t="shared" si="2"/>
        <v>49.791666666666664</v>
      </c>
      <c r="L18" s="54" t="str">
        <f t="shared" si="3"/>
        <v>JN59HH</v>
      </c>
      <c r="M18" s="54">
        <f t="shared" si="4"/>
        <v>10.583333333333334</v>
      </c>
      <c r="N18" s="54">
        <f t="shared" si="5"/>
        <v>49.291666666666664</v>
      </c>
      <c r="O18" s="58">
        <f t="shared" si="6"/>
        <v>0.02782804070220246</v>
      </c>
      <c r="P18" s="59">
        <f t="shared" si="7"/>
        <v>177.30079572594255</v>
      </c>
      <c r="Q18" s="59">
        <f t="shared" si="8"/>
        <v>107.38470158968278</v>
      </c>
      <c r="R18" s="59">
        <f t="shared" si="9"/>
        <v>107.38470158968278</v>
      </c>
      <c r="S18" s="126" t="s">
        <v>1407</v>
      </c>
    </row>
    <row r="19" spans="1:19" ht="12.75">
      <c r="A19" s="55">
        <v>10368810</v>
      </c>
      <c r="B19" s="69" t="s">
        <v>257</v>
      </c>
      <c r="C19" s="69" t="s">
        <v>258</v>
      </c>
      <c r="D19" s="69"/>
      <c r="E19" s="70"/>
      <c r="F19" s="70"/>
      <c r="G19" s="69"/>
      <c r="H19" s="69" t="s">
        <v>259</v>
      </c>
      <c r="I19" s="54" t="str">
        <f t="shared" si="0"/>
        <v>JN49DT</v>
      </c>
      <c r="J19" s="54">
        <f t="shared" si="1"/>
        <v>8.25</v>
      </c>
      <c r="K19" s="54">
        <f t="shared" si="2"/>
        <v>49.791666666666664</v>
      </c>
      <c r="L19" s="54" t="str">
        <f t="shared" si="3"/>
        <v>JO43UP</v>
      </c>
      <c r="M19" s="54">
        <f t="shared" si="4"/>
        <v>9.666666666666666</v>
      </c>
      <c r="N19" s="54">
        <f t="shared" si="5"/>
        <v>53.625</v>
      </c>
      <c r="O19" s="58">
        <f t="shared" si="6"/>
        <v>0.06863247253808558</v>
      </c>
      <c r="P19" s="59">
        <f t="shared" si="7"/>
        <v>437.27807228190466</v>
      </c>
      <c r="Q19" s="59">
        <f t="shared" si="8"/>
        <v>12.34538580484588</v>
      </c>
      <c r="R19" s="59">
        <f t="shared" si="9"/>
        <v>12.34538580484588</v>
      </c>
      <c r="S19" s="126" t="s">
        <v>1407</v>
      </c>
    </row>
    <row r="20" spans="1:19" ht="12.75">
      <c r="A20" s="55">
        <v>10368813</v>
      </c>
      <c r="B20" s="69" t="s">
        <v>1202</v>
      </c>
      <c r="C20" s="69" t="s">
        <v>1203</v>
      </c>
      <c r="D20" s="69"/>
      <c r="E20" s="70"/>
      <c r="F20" s="70"/>
      <c r="G20" s="69"/>
      <c r="H20" s="69"/>
      <c r="I20" s="54" t="str">
        <f t="shared" si="0"/>
        <v>JN49DT</v>
      </c>
      <c r="J20" s="54">
        <f t="shared" si="1"/>
        <v>8.25</v>
      </c>
      <c r="K20" s="54">
        <f t="shared" si="2"/>
        <v>49.791666666666664</v>
      </c>
      <c r="L20" s="54" t="str">
        <f t="shared" si="3"/>
        <v>JO60OK</v>
      </c>
      <c r="M20" s="54">
        <f t="shared" si="4"/>
        <v>13.166666666666666</v>
      </c>
      <c r="N20" s="54">
        <f t="shared" si="5"/>
        <v>50.416666666666664</v>
      </c>
      <c r="O20" s="58">
        <f t="shared" si="6"/>
        <v>0.056098686550481336</v>
      </c>
      <c r="P20" s="59">
        <f t="shared" si="7"/>
        <v>357.42156161908173</v>
      </c>
      <c r="Q20" s="59">
        <f t="shared" si="8"/>
        <v>76.90994360841209</v>
      </c>
      <c r="R20" s="59">
        <f t="shared" si="9"/>
        <v>76.90994360841209</v>
      </c>
      <c r="S20" s="126" t="s">
        <v>1407</v>
      </c>
    </row>
    <row r="21" spans="1:19" ht="12.75">
      <c r="A21" s="55">
        <v>10368815</v>
      </c>
      <c r="B21" s="69" t="s">
        <v>260</v>
      </c>
      <c r="C21" s="69" t="s">
        <v>261</v>
      </c>
      <c r="D21" s="69"/>
      <c r="E21" s="70"/>
      <c r="F21" s="70"/>
      <c r="G21" s="69"/>
      <c r="H21" s="69" t="s">
        <v>262</v>
      </c>
      <c r="I21" s="54" t="str">
        <f t="shared" si="0"/>
        <v>JN49DT</v>
      </c>
      <c r="J21" s="54">
        <f t="shared" si="1"/>
        <v>8.25</v>
      </c>
      <c r="K21" s="54">
        <f t="shared" si="2"/>
        <v>49.791666666666664</v>
      </c>
      <c r="L21" s="54" t="str">
        <f t="shared" si="3"/>
        <v>JN58SP</v>
      </c>
      <c r="M21" s="54">
        <f t="shared" si="4"/>
        <v>11.5</v>
      </c>
      <c r="N21" s="54">
        <f t="shared" si="5"/>
        <v>48.625</v>
      </c>
      <c r="O21" s="58">
        <f t="shared" si="6"/>
        <v>0.04227828809557588</v>
      </c>
      <c r="P21" s="59">
        <f t="shared" si="7"/>
        <v>269.3676569433426</v>
      </c>
      <c r="Q21" s="59">
        <f t="shared" si="8"/>
        <v>117.55008547317908</v>
      </c>
      <c r="R21" s="59">
        <f t="shared" si="9"/>
        <v>117.55008547317908</v>
      </c>
      <c r="S21" s="126" t="s">
        <v>1407</v>
      </c>
    </row>
    <row r="22" spans="1:19" ht="12.75">
      <c r="A22" s="55">
        <v>10368815</v>
      </c>
      <c r="B22" s="69" t="s">
        <v>263</v>
      </c>
      <c r="C22" s="69" t="s">
        <v>110</v>
      </c>
      <c r="D22" s="69"/>
      <c r="E22" s="70"/>
      <c r="F22" s="70"/>
      <c r="G22" s="69"/>
      <c r="H22" s="69" t="s">
        <v>111</v>
      </c>
      <c r="I22" s="54" t="str">
        <f t="shared" si="0"/>
        <v>JN49DT</v>
      </c>
      <c r="J22" s="54">
        <f t="shared" si="1"/>
        <v>8.25</v>
      </c>
      <c r="K22" s="54">
        <f t="shared" si="2"/>
        <v>49.791666666666664</v>
      </c>
      <c r="L22" s="54" t="str">
        <f t="shared" si="3"/>
        <v>JN39NK</v>
      </c>
      <c r="M22" s="54">
        <f t="shared" si="4"/>
        <v>7.083333333333333</v>
      </c>
      <c r="N22" s="54">
        <f t="shared" si="5"/>
        <v>49.416666666666664</v>
      </c>
      <c r="O22" s="58">
        <f t="shared" si="6"/>
        <v>0.014729719281438403</v>
      </c>
      <c r="P22" s="59">
        <f t="shared" si="7"/>
        <v>93.8474604578285</v>
      </c>
      <c r="Q22" s="59">
        <f t="shared" si="8"/>
        <v>115.93550474228866</v>
      </c>
      <c r="R22" s="59">
        <f t="shared" si="9"/>
        <v>244.06449525771134</v>
      </c>
      <c r="S22" s="126" t="s">
        <v>1407</v>
      </c>
    </row>
    <row r="23" spans="1:19" ht="12.75">
      <c r="A23" s="55">
        <v>10368820</v>
      </c>
      <c r="B23" s="69" t="s">
        <v>226</v>
      </c>
      <c r="C23" s="69" t="s">
        <v>227</v>
      </c>
      <c r="D23" s="69"/>
      <c r="E23" s="70"/>
      <c r="F23" s="70"/>
      <c r="G23" s="69"/>
      <c r="H23" s="69" t="s">
        <v>228</v>
      </c>
      <c r="I23" s="54" t="str">
        <f aca="true" t="shared" si="10" ref="I23:I86">UPPER($C$2)</f>
        <v>JN49DT</v>
      </c>
      <c r="J23" s="54">
        <f aca="true" t="shared" si="11" ref="J23:J86">(CODE(MID(I23,1,1))-74)*20+MID(I23,3,1)*2+(CODE(MID(I23,5,1))-65)/12</f>
        <v>8.25</v>
      </c>
      <c r="K23" s="54">
        <f aca="true" t="shared" si="12" ref="K23:K51">(CODE(MID(I23,2,1))-74)*10+MID(I23,4,1)*1+(CODE(MID(I23,6,1))-65)/24</f>
        <v>49.791666666666664</v>
      </c>
      <c r="L23" s="54" t="str">
        <f aca="true" t="shared" si="13" ref="L23:L51">UPPER(C23)</f>
        <v>JO40FE</v>
      </c>
      <c r="M23" s="54">
        <f aca="true" t="shared" si="14" ref="M23:M86">(CODE(MID(L23,1,1))-74)*20+MID(L23,3,1)*2+(CODE(MID(L23,5,1))-65)/12</f>
        <v>8.416666666666666</v>
      </c>
      <c r="N23" s="54">
        <f aca="true" t="shared" si="15" ref="N23:N51">(CODE(MID(L23,2,1))-74)*10+MID(L23,4,1)*1+(CODE(MID(L23,6,1))-65)/24</f>
        <v>50.166666666666664</v>
      </c>
      <c r="O23" s="58">
        <f aca="true" t="shared" si="16" ref="O23:O51">ACOS(SIN(N23*PI()/180)*SIN(K23*PI()/180)+COS(N23*PI()/180)*COS(K23*PI()/180)*COS((J23-M23)*PI()/180))</f>
        <v>0.00680704891793793</v>
      </c>
      <c r="P23" s="59">
        <f t="shared" si="7"/>
        <v>43.369750770857934</v>
      </c>
      <c r="Q23" s="59">
        <f aca="true" t="shared" si="17" ref="Q23:Q51">ACOS((SIN(N23*PI()/180)-SIN(K23*PI()/180)*COS(O23))/(COS(K23*PI()/180)*SIN(O23)))*180/PI()</f>
        <v>15.886535228175518</v>
      </c>
      <c r="R23" s="59">
        <f t="shared" si="9"/>
        <v>15.886535228175518</v>
      </c>
      <c r="S23" s="126" t="s">
        <v>1407</v>
      </c>
    </row>
    <row r="24" spans="1:19" ht="12.75">
      <c r="A24" s="55">
        <v>10368825</v>
      </c>
      <c r="B24" s="69" t="s">
        <v>264</v>
      </c>
      <c r="C24" s="69" t="s">
        <v>265</v>
      </c>
      <c r="D24" s="69"/>
      <c r="E24" s="70"/>
      <c r="F24" s="70"/>
      <c r="G24" s="69"/>
      <c r="H24" s="69" t="s">
        <v>266</v>
      </c>
      <c r="I24" s="54" t="str">
        <f t="shared" si="10"/>
        <v>JN49DT</v>
      </c>
      <c r="J24" s="54">
        <f t="shared" si="11"/>
        <v>8.25</v>
      </c>
      <c r="K24" s="54">
        <f t="shared" si="12"/>
        <v>49.791666666666664</v>
      </c>
      <c r="L24" s="54" t="str">
        <f t="shared" si="13"/>
        <v>JO64AC</v>
      </c>
      <c r="M24" s="54">
        <f t="shared" si="14"/>
        <v>12</v>
      </c>
      <c r="N24" s="54">
        <f t="shared" si="15"/>
        <v>54.083333333333336</v>
      </c>
      <c r="O24" s="58">
        <f t="shared" si="16"/>
        <v>0.08505255352741758</v>
      </c>
      <c r="P24" s="59">
        <f t="shared" si="7"/>
        <v>541.8953342892356</v>
      </c>
      <c r="Q24" s="59">
        <f t="shared" si="17"/>
        <v>26.848316499944257</v>
      </c>
      <c r="R24" s="59">
        <f t="shared" si="9"/>
        <v>26.848316499944257</v>
      </c>
      <c r="S24" s="126" t="s">
        <v>1407</v>
      </c>
    </row>
    <row r="25" spans="1:19" ht="12.75">
      <c r="A25" s="55">
        <v>10368830</v>
      </c>
      <c r="B25" s="69" t="s">
        <v>190</v>
      </c>
      <c r="C25" s="69" t="s">
        <v>191</v>
      </c>
      <c r="D25" s="69"/>
      <c r="E25" s="70"/>
      <c r="F25" s="70"/>
      <c r="G25" s="69"/>
      <c r="H25" s="69" t="s">
        <v>192</v>
      </c>
      <c r="I25" s="54" t="str">
        <f t="shared" si="10"/>
        <v>JN49DT</v>
      </c>
      <c r="J25" s="54">
        <f t="shared" si="11"/>
        <v>8.25</v>
      </c>
      <c r="K25" s="54">
        <f t="shared" si="12"/>
        <v>49.791666666666664</v>
      </c>
      <c r="L25" s="54" t="str">
        <f t="shared" si="13"/>
        <v>JO31FF</v>
      </c>
      <c r="M25" s="54">
        <f t="shared" si="14"/>
        <v>6.416666666666667</v>
      </c>
      <c r="N25" s="54">
        <f t="shared" si="15"/>
        <v>51.208333333333336</v>
      </c>
      <c r="O25" s="58">
        <f t="shared" si="16"/>
        <v>0.03202282362633335</v>
      </c>
      <c r="P25" s="59">
        <f t="shared" si="7"/>
        <v>204.0270161704577</v>
      </c>
      <c r="Q25" s="59">
        <f t="shared" si="17"/>
        <v>38.7555611244792</v>
      </c>
      <c r="R25" s="59">
        <f t="shared" si="9"/>
        <v>321.2444388755208</v>
      </c>
      <c r="S25" s="126" t="s">
        <v>1407</v>
      </c>
    </row>
    <row r="26" spans="1:19" ht="12.75">
      <c r="A26" s="55">
        <v>10368833.3</v>
      </c>
      <c r="B26" s="69" t="s">
        <v>193</v>
      </c>
      <c r="C26" s="69" t="s">
        <v>194</v>
      </c>
      <c r="D26" s="69"/>
      <c r="E26" s="70"/>
      <c r="F26" s="70"/>
      <c r="G26" s="69"/>
      <c r="H26" s="69" t="s">
        <v>195</v>
      </c>
      <c r="I26" s="54" t="str">
        <f t="shared" si="10"/>
        <v>JN49DT</v>
      </c>
      <c r="J26" s="54">
        <f t="shared" si="11"/>
        <v>8.25</v>
      </c>
      <c r="K26" s="54">
        <f t="shared" si="12"/>
        <v>49.791666666666664</v>
      </c>
      <c r="L26" s="54" t="str">
        <f t="shared" si="13"/>
        <v>JO50WB</v>
      </c>
      <c r="M26" s="54">
        <f t="shared" si="14"/>
        <v>11.833333333333334</v>
      </c>
      <c r="N26" s="54">
        <f t="shared" si="15"/>
        <v>50.041666666666664</v>
      </c>
      <c r="O26" s="58">
        <f t="shared" si="16"/>
        <v>0.04050190530823339</v>
      </c>
      <c r="P26" s="59">
        <f t="shared" si="7"/>
        <v>258.0497892903474</v>
      </c>
      <c r="Q26" s="59">
        <f t="shared" si="17"/>
        <v>82.44705599146883</v>
      </c>
      <c r="R26" s="59">
        <f t="shared" si="9"/>
        <v>82.44705599146883</v>
      </c>
      <c r="S26" s="126" t="s">
        <v>1407</v>
      </c>
    </row>
    <row r="27" spans="1:19" ht="12.75">
      <c r="A27" s="55">
        <v>10368840</v>
      </c>
      <c r="B27" s="69" t="s">
        <v>132</v>
      </c>
      <c r="C27" s="69" t="s">
        <v>133</v>
      </c>
      <c r="D27" s="69"/>
      <c r="E27" s="70"/>
      <c r="F27" s="70"/>
      <c r="G27" s="69"/>
      <c r="H27" s="69" t="s">
        <v>134</v>
      </c>
      <c r="I27" s="54" t="str">
        <f t="shared" si="10"/>
        <v>JN49DT</v>
      </c>
      <c r="J27" s="54">
        <f t="shared" si="11"/>
        <v>8.25</v>
      </c>
      <c r="K27" s="54">
        <f t="shared" si="12"/>
        <v>49.791666666666664</v>
      </c>
      <c r="L27" s="54" t="str">
        <f t="shared" si="13"/>
        <v>JO31SK</v>
      </c>
      <c r="M27" s="54">
        <f t="shared" si="14"/>
        <v>7.5</v>
      </c>
      <c r="N27" s="54">
        <f t="shared" si="15"/>
        <v>51.416666666666664</v>
      </c>
      <c r="O27" s="58">
        <f t="shared" si="16"/>
        <v>0.02955292270903276</v>
      </c>
      <c r="P27" s="59">
        <f t="shared" si="7"/>
        <v>188.2905364560604</v>
      </c>
      <c r="Q27" s="59">
        <f t="shared" si="17"/>
        <v>16.03762740399827</v>
      </c>
      <c r="R27" s="59">
        <f t="shared" si="9"/>
        <v>343.9623725960017</v>
      </c>
      <c r="S27" s="126" t="s">
        <v>1407</v>
      </c>
    </row>
    <row r="28" spans="1:19" ht="12.75">
      <c r="A28" s="55">
        <v>10368840</v>
      </c>
      <c r="B28" s="69" t="s">
        <v>28</v>
      </c>
      <c r="C28" s="69" t="s">
        <v>29</v>
      </c>
      <c r="D28" s="69"/>
      <c r="E28" s="70"/>
      <c r="F28" s="70"/>
      <c r="G28" s="69"/>
      <c r="H28" s="69" t="s">
        <v>30</v>
      </c>
      <c r="I28" s="54" t="str">
        <f t="shared" si="10"/>
        <v>JN49DT</v>
      </c>
      <c r="J28" s="54">
        <f t="shared" si="11"/>
        <v>8.25</v>
      </c>
      <c r="K28" s="54">
        <f t="shared" si="12"/>
        <v>49.791666666666664</v>
      </c>
      <c r="L28" s="54" t="str">
        <f t="shared" si="13"/>
        <v>JO50WC</v>
      </c>
      <c r="M28" s="54">
        <f t="shared" si="14"/>
        <v>11.833333333333334</v>
      </c>
      <c r="N28" s="54">
        <f t="shared" si="15"/>
        <v>50.083333333333336</v>
      </c>
      <c r="O28" s="58">
        <f t="shared" si="16"/>
        <v>0.04056936473584449</v>
      </c>
      <c r="P28" s="59">
        <f t="shared" si="7"/>
        <v>258.47959354148605</v>
      </c>
      <c r="Q28" s="59">
        <f t="shared" si="17"/>
        <v>81.42329167293617</v>
      </c>
      <c r="R28" s="59">
        <f t="shared" si="9"/>
        <v>81.42329167293617</v>
      </c>
      <c r="S28" s="126" t="s">
        <v>1407</v>
      </c>
    </row>
    <row r="29" spans="1:19" ht="12.75">
      <c r="A29" s="55">
        <v>10368845</v>
      </c>
      <c r="B29" s="69" t="s">
        <v>1206</v>
      </c>
      <c r="C29" s="69" t="s">
        <v>246</v>
      </c>
      <c r="D29" s="69">
        <v>15</v>
      </c>
      <c r="E29" s="70" t="s">
        <v>830</v>
      </c>
      <c r="F29" s="70" t="s">
        <v>897</v>
      </c>
      <c r="G29" s="69">
        <v>767</v>
      </c>
      <c r="H29" s="69" t="s">
        <v>1207</v>
      </c>
      <c r="I29" s="54" t="str">
        <f t="shared" si="10"/>
        <v>JN49DT</v>
      </c>
      <c r="J29" s="54">
        <f t="shared" si="11"/>
        <v>8.25</v>
      </c>
      <c r="K29" s="54">
        <f t="shared" si="12"/>
        <v>49.791666666666664</v>
      </c>
      <c r="L29" s="54" t="str">
        <f t="shared" si="13"/>
        <v>JO60JM</v>
      </c>
      <c r="M29" s="54">
        <f t="shared" si="14"/>
        <v>12.75</v>
      </c>
      <c r="N29" s="54">
        <f t="shared" si="15"/>
        <v>50.5</v>
      </c>
      <c r="O29" s="58">
        <f t="shared" si="16"/>
        <v>0.05181814988474054</v>
      </c>
      <c r="P29" s="59">
        <f>IF(C29="","",6371.3*O29)</f>
        <v>330.1489783606474</v>
      </c>
      <c r="Q29" s="59">
        <f t="shared" si="17"/>
        <v>74.4789774631203</v>
      </c>
      <c r="R29" s="59">
        <f>IF(C29="","",IF((SIN((M29-J29)*PI()/180))&lt;0,360-Q29,Q29))</f>
        <v>74.4789774631203</v>
      </c>
      <c r="S29" s="126" t="s">
        <v>1407</v>
      </c>
    </row>
    <row r="30" spans="1:19" ht="12.75">
      <c r="A30" s="55">
        <v>10368850</v>
      </c>
      <c r="B30" s="69" t="s">
        <v>267</v>
      </c>
      <c r="C30" s="69" t="s">
        <v>268</v>
      </c>
      <c r="D30" s="69">
        <v>2</v>
      </c>
      <c r="E30" s="70" t="s">
        <v>830</v>
      </c>
      <c r="F30" s="70" t="s">
        <v>897</v>
      </c>
      <c r="G30" s="69">
        <v>400</v>
      </c>
      <c r="H30" s="69" t="s">
        <v>269</v>
      </c>
      <c r="I30" s="54" t="str">
        <f t="shared" si="10"/>
        <v>JN49DT</v>
      </c>
      <c r="J30" s="54">
        <f t="shared" si="11"/>
        <v>8.25</v>
      </c>
      <c r="K30" s="54">
        <f t="shared" si="12"/>
        <v>49.791666666666664</v>
      </c>
      <c r="L30" s="54" t="str">
        <f t="shared" si="13"/>
        <v>JN48NS</v>
      </c>
      <c r="M30" s="54">
        <f t="shared" si="14"/>
        <v>9.083333333333334</v>
      </c>
      <c r="N30" s="54">
        <f t="shared" si="15"/>
        <v>48.75</v>
      </c>
      <c r="O30" s="58">
        <f t="shared" si="16"/>
        <v>0.020507991122082014</v>
      </c>
      <c r="P30" s="59">
        <f t="shared" si="7"/>
        <v>130.66256383612114</v>
      </c>
      <c r="Q30" s="59">
        <f t="shared" si="17"/>
        <v>152.11950396777135</v>
      </c>
      <c r="R30" s="59">
        <f t="shared" si="9"/>
        <v>152.11950396777135</v>
      </c>
      <c r="S30" s="126" t="s">
        <v>1407</v>
      </c>
    </row>
    <row r="31" spans="1:19" ht="12.75">
      <c r="A31" s="55">
        <v>10368850</v>
      </c>
      <c r="B31" s="69" t="s">
        <v>196</v>
      </c>
      <c r="C31" s="69" t="s">
        <v>130</v>
      </c>
      <c r="D31" s="69">
        <v>0.1</v>
      </c>
      <c r="E31" s="70" t="s">
        <v>830</v>
      </c>
      <c r="F31" s="70" t="s">
        <v>897</v>
      </c>
      <c r="G31" s="69">
        <v>80</v>
      </c>
      <c r="H31" s="69"/>
      <c r="I31" s="54" t="str">
        <f t="shared" si="10"/>
        <v>JN49DT</v>
      </c>
      <c r="J31" s="54">
        <f t="shared" si="11"/>
        <v>8.25</v>
      </c>
      <c r="K31" s="54">
        <f t="shared" si="12"/>
        <v>49.791666666666664</v>
      </c>
      <c r="L31" s="54" t="str">
        <f t="shared" si="13"/>
        <v>JO31JK</v>
      </c>
      <c r="M31" s="54">
        <f t="shared" si="14"/>
        <v>6.75</v>
      </c>
      <c r="N31" s="54">
        <f t="shared" si="15"/>
        <v>51.416666666666664</v>
      </c>
      <c r="O31" s="58">
        <f t="shared" si="16"/>
        <v>0.0328687203664928</v>
      </c>
      <c r="P31" s="59">
        <f t="shared" si="7"/>
        <v>209.41647807103558</v>
      </c>
      <c r="Q31" s="59">
        <f t="shared" si="17"/>
        <v>29.786650493890136</v>
      </c>
      <c r="R31" s="59">
        <f t="shared" si="9"/>
        <v>330.21334950610986</v>
      </c>
      <c r="S31" s="126" t="s">
        <v>1407</v>
      </c>
    </row>
    <row r="32" spans="1:19" ht="12.75">
      <c r="A32" s="55">
        <v>10368850</v>
      </c>
      <c r="B32" s="69" t="s">
        <v>32</v>
      </c>
      <c r="C32" s="69" t="s">
        <v>33</v>
      </c>
      <c r="D32" s="69">
        <v>0.15</v>
      </c>
      <c r="E32" s="70" t="s">
        <v>830</v>
      </c>
      <c r="F32" s="70" t="s">
        <v>897</v>
      </c>
      <c r="G32" s="69">
        <v>115</v>
      </c>
      <c r="H32" s="69" t="s">
        <v>34</v>
      </c>
      <c r="I32" s="54" t="str">
        <f t="shared" si="10"/>
        <v>JN49DT</v>
      </c>
      <c r="J32" s="54">
        <f t="shared" si="11"/>
        <v>8.25</v>
      </c>
      <c r="K32" s="54">
        <f t="shared" si="12"/>
        <v>49.791666666666664</v>
      </c>
      <c r="L32" s="54" t="str">
        <f t="shared" si="13"/>
        <v>JO62LJ</v>
      </c>
      <c r="M32" s="54">
        <f t="shared" si="14"/>
        <v>12.916666666666666</v>
      </c>
      <c r="N32" s="54">
        <f t="shared" si="15"/>
        <v>52.375</v>
      </c>
      <c r="O32" s="58">
        <f t="shared" si="16"/>
        <v>0.06817196025755656</v>
      </c>
      <c r="P32" s="59">
        <f t="shared" si="7"/>
        <v>434.34401038897016</v>
      </c>
      <c r="Q32" s="59">
        <f t="shared" si="17"/>
        <v>46.81472952473861</v>
      </c>
      <c r="R32" s="59">
        <f t="shared" si="9"/>
        <v>46.81472952473861</v>
      </c>
      <c r="S32" s="126" t="s">
        <v>1407</v>
      </c>
    </row>
    <row r="33" spans="1:19" ht="12.75">
      <c r="A33" s="55">
        <v>10368853</v>
      </c>
      <c r="B33" s="69" t="s">
        <v>270</v>
      </c>
      <c r="C33" s="69" t="s">
        <v>271</v>
      </c>
      <c r="D33" s="69"/>
      <c r="E33" s="70"/>
      <c r="F33" s="70"/>
      <c r="G33" s="69"/>
      <c r="H33" s="69" t="s">
        <v>272</v>
      </c>
      <c r="I33" s="54" t="str">
        <f t="shared" si="10"/>
        <v>JN49DT</v>
      </c>
      <c r="J33" s="54">
        <f t="shared" si="11"/>
        <v>8.25</v>
      </c>
      <c r="K33" s="54">
        <f t="shared" si="12"/>
        <v>49.791666666666664</v>
      </c>
      <c r="L33" s="54" t="str">
        <f t="shared" si="13"/>
        <v>JN67AQ</v>
      </c>
      <c r="M33" s="54">
        <f t="shared" si="14"/>
        <v>12</v>
      </c>
      <c r="N33" s="54">
        <f t="shared" si="15"/>
        <v>47.666666666666664</v>
      </c>
      <c r="O33" s="58">
        <f t="shared" si="16"/>
        <v>0.05690286033554526</v>
      </c>
      <c r="P33" s="59">
        <f t="shared" si="7"/>
        <v>362.5451940558595</v>
      </c>
      <c r="Q33" s="59">
        <f t="shared" si="17"/>
        <v>129.24382214242027</v>
      </c>
      <c r="R33" s="59">
        <f t="shared" si="9"/>
        <v>129.24382214242027</v>
      </c>
      <c r="S33" s="126" t="s">
        <v>1407</v>
      </c>
    </row>
    <row r="34" spans="1:19" ht="12.75">
      <c r="A34" s="55">
        <v>10368855</v>
      </c>
      <c r="B34" s="69" t="s">
        <v>198</v>
      </c>
      <c r="C34" s="69" t="s">
        <v>199</v>
      </c>
      <c r="D34" s="69">
        <v>0.01</v>
      </c>
      <c r="E34" s="70" t="s">
        <v>790</v>
      </c>
      <c r="F34" s="70">
        <v>280</v>
      </c>
      <c r="G34" s="69">
        <v>822</v>
      </c>
      <c r="H34" s="69" t="s">
        <v>200</v>
      </c>
      <c r="I34" s="54" t="str">
        <f t="shared" si="10"/>
        <v>JN49DT</v>
      </c>
      <c r="J34" s="54">
        <f t="shared" si="11"/>
        <v>8.25</v>
      </c>
      <c r="K34" s="54">
        <f t="shared" si="12"/>
        <v>49.791666666666664</v>
      </c>
      <c r="L34" s="54" t="str">
        <f t="shared" si="13"/>
        <v>JN48WP</v>
      </c>
      <c r="M34" s="54">
        <f t="shared" si="14"/>
        <v>9.833333333333334</v>
      </c>
      <c r="N34" s="54">
        <f t="shared" si="15"/>
        <v>48.625</v>
      </c>
      <c r="O34" s="58">
        <f t="shared" si="16"/>
        <v>0.02721195368844964</v>
      </c>
      <c r="P34" s="59">
        <f t="shared" si="7"/>
        <v>173.3755205352192</v>
      </c>
      <c r="Q34" s="59">
        <f t="shared" si="17"/>
        <v>137.8369474133642</v>
      </c>
      <c r="R34" s="59">
        <f t="shared" si="9"/>
        <v>137.8369474133642</v>
      </c>
      <c r="S34" s="126" t="s">
        <v>1407</v>
      </c>
    </row>
    <row r="35" spans="1:19" ht="12.75">
      <c r="A35" s="55">
        <v>10368858</v>
      </c>
      <c r="B35" s="69" t="s">
        <v>273</v>
      </c>
      <c r="C35" s="69" t="s">
        <v>274</v>
      </c>
      <c r="D35" s="69">
        <v>1</v>
      </c>
      <c r="E35" s="70" t="s">
        <v>830</v>
      </c>
      <c r="F35" s="70" t="s">
        <v>897</v>
      </c>
      <c r="G35" s="69">
        <v>1909</v>
      </c>
      <c r="H35" s="69" t="s">
        <v>275</v>
      </c>
      <c r="I35" s="54" t="str">
        <f t="shared" si="10"/>
        <v>JN49DT</v>
      </c>
      <c r="J35" s="54">
        <f t="shared" si="11"/>
        <v>8.25</v>
      </c>
      <c r="K35" s="54">
        <f t="shared" si="12"/>
        <v>49.791666666666664</v>
      </c>
      <c r="L35" s="54" t="str">
        <f t="shared" si="13"/>
        <v>JN66WQ</v>
      </c>
      <c r="M35" s="54">
        <f t="shared" si="14"/>
        <v>13.833333333333334</v>
      </c>
      <c r="N35" s="54">
        <f t="shared" si="15"/>
        <v>46.666666666666664</v>
      </c>
      <c r="O35" s="58">
        <f t="shared" si="16"/>
        <v>0.08474611505061991</v>
      </c>
      <c r="P35" s="59">
        <f t="shared" si="7"/>
        <v>539.9429228220147</v>
      </c>
      <c r="Q35" s="59">
        <f t="shared" si="17"/>
        <v>127.9275569116633</v>
      </c>
      <c r="R35" s="59">
        <f t="shared" si="9"/>
        <v>127.9275569116633</v>
      </c>
      <c r="S35" s="126" t="s">
        <v>1407</v>
      </c>
    </row>
    <row r="36" spans="1:19" ht="12.75">
      <c r="A36" s="55">
        <v>10368860</v>
      </c>
      <c r="B36" s="69" t="s">
        <v>231</v>
      </c>
      <c r="C36" s="69" t="s">
        <v>1208</v>
      </c>
      <c r="D36" s="69">
        <v>3</v>
      </c>
      <c r="E36" s="70" t="s">
        <v>830</v>
      </c>
      <c r="F36" s="70" t="s">
        <v>897</v>
      </c>
      <c r="G36" s="69">
        <v>1456</v>
      </c>
      <c r="H36" s="69" t="s">
        <v>233</v>
      </c>
      <c r="I36" s="54" t="str">
        <f t="shared" si="10"/>
        <v>JN49DT</v>
      </c>
      <c r="J36" s="54">
        <f t="shared" si="11"/>
        <v>8.25</v>
      </c>
      <c r="K36" s="54">
        <f t="shared" si="12"/>
        <v>49.791666666666664</v>
      </c>
      <c r="L36" s="54" t="str">
        <f t="shared" si="13"/>
        <v>JN69OC</v>
      </c>
      <c r="M36" s="54">
        <f t="shared" si="14"/>
        <v>13.166666666666666</v>
      </c>
      <c r="N36" s="54">
        <f t="shared" si="15"/>
        <v>49.083333333333336</v>
      </c>
      <c r="O36" s="58">
        <f t="shared" si="16"/>
        <v>0.057143246716815144</v>
      </c>
      <c r="P36" s="59">
        <f t="shared" si="7"/>
        <v>364.0767678068443</v>
      </c>
      <c r="Q36" s="59">
        <f t="shared" si="17"/>
        <v>100.61639476427985</v>
      </c>
      <c r="R36" s="59">
        <f t="shared" si="9"/>
        <v>100.61639476427985</v>
      </c>
      <c r="S36" s="126" t="s">
        <v>1407</v>
      </c>
    </row>
    <row r="37" spans="1:19" ht="12.75">
      <c r="A37" s="55">
        <v>10368865</v>
      </c>
      <c r="B37" s="69" t="s">
        <v>135</v>
      </c>
      <c r="C37" s="69" t="s">
        <v>136</v>
      </c>
      <c r="D37" s="69">
        <v>200</v>
      </c>
      <c r="E37" s="70" t="s">
        <v>830</v>
      </c>
      <c r="F37" s="70" t="s">
        <v>897</v>
      </c>
      <c r="G37" s="69">
        <v>260</v>
      </c>
      <c r="H37" s="69" t="s">
        <v>137</v>
      </c>
      <c r="I37" s="54" t="str">
        <f t="shared" si="10"/>
        <v>JN49DT</v>
      </c>
      <c r="J37" s="54">
        <f t="shared" si="11"/>
        <v>8.25</v>
      </c>
      <c r="K37" s="54">
        <f t="shared" si="12"/>
        <v>49.791666666666664</v>
      </c>
      <c r="L37" s="54" t="str">
        <f t="shared" si="13"/>
        <v>JO30LX</v>
      </c>
      <c r="M37" s="54">
        <f t="shared" si="14"/>
        <v>6.916666666666667</v>
      </c>
      <c r="N37" s="54">
        <f t="shared" si="15"/>
        <v>50.958333333333336</v>
      </c>
      <c r="O37" s="58">
        <f t="shared" si="16"/>
        <v>0.025195973429894103</v>
      </c>
      <c r="P37" s="59">
        <f t="shared" si="7"/>
        <v>160.5311055138843</v>
      </c>
      <c r="Q37" s="59">
        <f t="shared" si="17"/>
        <v>35.57531294832144</v>
      </c>
      <c r="R37" s="59">
        <f t="shared" si="9"/>
        <v>324.4246870516786</v>
      </c>
      <c r="S37" s="126" t="s">
        <v>1407</v>
      </c>
    </row>
    <row r="38" spans="1:19" ht="12.75">
      <c r="A38" s="55">
        <v>10368870</v>
      </c>
      <c r="B38" s="69" t="s">
        <v>144</v>
      </c>
      <c r="C38" s="69" t="s">
        <v>145</v>
      </c>
      <c r="D38" s="69">
        <v>2</v>
      </c>
      <c r="E38" s="70" t="s">
        <v>830</v>
      </c>
      <c r="F38" s="70" t="s">
        <v>897</v>
      </c>
      <c r="G38" s="69">
        <v>200</v>
      </c>
      <c r="H38" s="69" t="s">
        <v>143</v>
      </c>
      <c r="I38" s="54" t="str">
        <f t="shared" si="10"/>
        <v>JN49DT</v>
      </c>
      <c r="J38" s="54">
        <f t="shared" si="11"/>
        <v>8.25</v>
      </c>
      <c r="K38" s="54">
        <f t="shared" si="12"/>
        <v>49.791666666666664</v>
      </c>
      <c r="L38" s="54" t="str">
        <f t="shared" si="13"/>
        <v>JO32VG</v>
      </c>
      <c r="M38" s="54">
        <f t="shared" si="14"/>
        <v>7.75</v>
      </c>
      <c r="N38" s="54">
        <f t="shared" si="15"/>
        <v>52.25</v>
      </c>
      <c r="O38" s="58">
        <f t="shared" si="16"/>
        <v>0.043255441770204905</v>
      </c>
      <c r="P38" s="59">
        <f t="shared" si="7"/>
        <v>275.5933961505065</v>
      </c>
      <c r="Q38" s="59">
        <f t="shared" si="17"/>
        <v>7.09701763444317</v>
      </c>
      <c r="R38" s="59">
        <f t="shared" si="9"/>
        <v>352.90298236555685</v>
      </c>
      <c r="S38" s="126" t="s">
        <v>1407</v>
      </c>
    </row>
    <row r="39" spans="1:19" ht="12.75">
      <c r="A39" s="55">
        <v>10368875</v>
      </c>
      <c r="B39" s="69" t="s">
        <v>276</v>
      </c>
      <c r="C39" s="69" t="s">
        <v>277</v>
      </c>
      <c r="D39" s="69">
        <v>0.04</v>
      </c>
      <c r="E39" s="70" t="s">
        <v>830</v>
      </c>
      <c r="F39" s="70" t="s">
        <v>1209</v>
      </c>
      <c r="G39" s="69">
        <v>1020</v>
      </c>
      <c r="H39" s="69" t="s">
        <v>278</v>
      </c>
      <c r="I39" s="54" t="str">
        <f t="shared" si="10"/>
        <v>JN49DT</v>
      </c>
      <c r="J39" s="54">
        <f t="shared" si="11"/>
        <v>8.25</v>
      </c>
      <c r="K39" s="54">
        <f t="shared" si="12"/>
        <v>49.791666666666664</v>
      </c>
      <c r="L39" s="54" t="str">
        <f t="shared" si="13"/>
        <v>JO51GT</v>
      </c>
      <c r="M39" s="54">
        <f t="shared" si="14"/>
        <v>10.5</v>
      </c>
      <c r="N39" s="54">
        <f t="shared" si="15"/>
        <v>51.791666666666664</v>
      </c>
      <c r="O39" s="58">
        <f t="shared" si="16"/>
        <v>0.042828919516788355</v>
      </c>
      <c r="P39" s="59">
        <f t="shared" si="7"/>
        <v>272.87589491731364</v>
      </c>
      <c r="Q39" s="59">
        <f t="shared" si="17"/>
        <v>34.5518716312491</v>
      </c>
      <c r="R39" s="59">
        <f t="shared" si="9"/>
        <v>34.5518716312491</v>
      </c>
      <c r="S39" s="126" t="s">
        <v>1407</v>
      </c>
    </row>
    <row r="40" spans="1:19" ht="12.75">
      <c r="A40" s="55">
        <v>10368875</v>
      </c>
      <c r="B40" s="69" t="s">
        <v>279</v>
      </c>
      <c r="C40" s="69" t="s">
        <v>280</v>
      </c>
      <c r="D40" s="69"/>
      <c r="E40" s="70"/>
      <c r="F40" s="70"/>
      <c r="G40" s="69"/>
      <c r="H40" s="69" t="s">
        <v>281</v>
      </c>
      <c r="I40" s="54" t="str">
        <f t="shared" si="10"/>
        <v>JN49DT</v>
      </c>
      <c r="J40" s="54">
        <f t="shared" si="11"/>
        <v>8.25</v>
      </c>
      <c r="K40" s="54">
        <f t="shared" si="12"/>
        <v>49.791666666666664</v>
      </c>
      <c r="L40" s="54" t="str">
        <f t="shared" si="13"/>
        <v>JN78DK</v>
      </c>
      <c r="M40" s="54">
        <f t="shared" si="14"/>
        <v>14.25</v>
      </c>
      <c r="N40" s="54">
        <f t="shared" si="15"/>
        <v>48.416666666666664</v>
      </c>
      <c r="O40" s="58">
        <f t="shared" si="16"/>
        <v>0.07261272874713276</v>
      </c>
      <c r="P40" s="59">
        <f t="shared" si="7"/>
        <v>462.63747866660697</v>
      </c>
      <c r="Q40" s="59">
        <f t="shared" si="17"/>
        <v>107.00660639709454</v>
      </c>
      <c r="R40" s="59">
        <f t="shared" si="9"/>
        <v>107.00660639709454</v>
      </c>
      <c r="S40" s="126" t="s">
        <v>1407</v>
      </c>
    </row>
    <row r="41" spans="1:19" ht="12.75">
      <c r="A41" s="55">
        <v>10368875</v>
      </c>
      <c r="B41" s="69" t="s">
        <v>282</v>
      </c>
      <c r="C41" s="69" t="s">
        <v>178</v>
      </c>
      <c r="D41" s="69"/>
      <c r="E41" s="70"/>
      <c r="F41" s="70"/>
      <c r="G41" s="69"/>
      <c r="H41" s="69" t="s">
        <v>179</v>
      </c>
      <c r="I41" s="54" t="str">
        <f t="shared" si="10"/>
        <v>JN49DT</v>
      </c>
      <c r="J41" s="54">
        <f t="shared" si="11"/>
        <v>8.25</v>
      </c>
      <c r="K41" s="54">
        <f t="shared" si="12"/>
        <v>49.791666666666664</v>
      </c>
      <c r="L41" s="54" t="str">
        <f t="shared" si="13"/>
        <v>JO21EE</v>
      </c>
      <c r="M41" s="54">
        <f t="shared" si="14"/>
        <v>4.333333333333333</v>
      </c>
      <c r="N41" s="54">
        <f t="shared" si="15"/>
        <v>51.166666666666664</v>
      </c>
      <c r="O41" s="58">
        <f t="shared" si="16"/>
        <v>0.04967188738510364</v>
      </c>
      <c r="P41" s="59">
        <f t="shared" si="7"/>
        <v>316.4744960967108</v>
      </c>
      <c r="Q41" s="59">
        <f t="shared" si="17"/>
        <v>59.614561702392805</v>
      </c>
      <c r="R41" s="59">
        <f t="shared" si="9"/>
        <v>300.3854382976072</v>
      </c>
      <c r="S41" s="126" t="s">
        <v>1407</v>
      </c>
    </row>
    <row r="42" spans="1:19" ht="12.75">
      <c r="A42" s="55">
        <v>10368880</v>
      </c>
      <c r="B42" s="69" t="s">
        <v>234</v>
      </c>
      <c r="C42" s="69" t="s">
        <v>1210</v>
      </c>
      <c r="D42" s="69">
        <v>0.2</v>
      </c>
      <c r="E42" s="70" t="s">
        <v>830</v>
      </c>
      <c r="F42" s="70" t="s">
        <v>897</v>
      </c>
      <c r="G42" s="69">
        <v>350</v>
      </c>
      <c r="H42" s="69" t="s">
        <v>123</v>
      </c>
      <c r="I42" s="54" t="str">
        <f t="shared" si="10"/>
        <v>JN49DT</v>
      </c>
      <c r="J42" s="54">
        <f t="shared" si="11"/>
        <v>8.25</v>
      </c>
      <c r="K42" s="54">
        <f t="shared" si="12"/>
        <v>49.791666666666664</v>
      </c>
      <c r="L42" s="54" t="str">
        <f t="shared" si="13"/>
        <v>JN88FE</v>
      </c>
      <c r="M42" s="54">
        <f t="shared" si="14"/>
        <v>16.416666666666668</v>
      </c>
      <c r="N42" s="54">
        <f t="shared" si="15"/>
        <v>48.166666666666664</v>
      </c>
      <c r="O42" s="58">
        <f t="shared" si="16"/>
        <v>0.09769724001473756</v>
      </c>
      <c r="P42" s="59">
        <f t="shared" si="7"/>
        <v>622.4584253058974</v>
      </c>
      <c r="Q42" s="59">
        <f t="shared" si="17"/>
        <v>103.75485720606743</v>
      </c>
      <c r="R42" s="59">
        <f t="shared" si="9"/>
        <v>103.75485720606743</v>
      </c>
      <c r="S42" s="126" t="s">
        <v>1407</v>
      </c>
    </row>
    <row r="43" spans="1:19" ht="12.75">
      <c r="A43" s="55">
        <v>10368883</v>
      </c>
      <c r="B43" s="69" t="s">
        <v>152</v>
      </c>
      <c r="C43" s="69" t="s">
        <v>153</v>
      </c>
      <c r="D43" s="69"/>
      <c r="E43" s="70"/>
      <c r="F43" s="70"/>
      <c r="G43" s="69"/>
      <c r="H43" s="69" t="s">
        <v>154</v>
      </c>
      <c r="I43" s="54" t="str">
        <f t="shared" si="10"/>
        <v>JN49DT</v>
      </c>
      <c r="J43" s="54">
        <f t="shared" si="11"/>
        <v>8.25</v>
      </c>
      <c r="K43" s="54">
        <f t="shared" si="12"/>
        <v>49.791666666666664</v>
      </c>
      <c r="L43" s="54" t="str">
        <f t="shared" si="13"/>
        <v>JN68GI</v>
      </c>
      <c r="M43" s="54">
        <f t="shared" si="14"/>
        <v>12.5</v>
      </c>
      <c r="N43" s="54">
        <f t="shared" si="15"/>
        <v>48.333333333333336</v>
      </c>
      <c r="O43" s="58">
        <f t="shared" si="16"/>
        <v>0.05485293373880773</v>
      </c>
      <c r="P43" s="59">
        <f t="shared" si="7"/>
        <v>349.4844967300657</v>
      </c>
      <c r="Q43" s="59">
        <f t="shared" si="17"/>
        <v>116.02324031392764</v>
      </c>
      <c r="R43" s="59">
        <f t="shared" si="9"/>
        <v>116.02324031392764</v>
      </c>
      <c r="S43" s="126" t="s">
        <v>1407</v>
      </c>
    </row>
    <row r="44" spans="1:19" ht="12.75">
      <c r="A44" s="55">
        <v>10368884</v>
      </c>
      <c r="B44" s="69" t="s">
        <v>229</v>
      </c>
      <c r="C44" s="69" t="s">
        <v>64</v>
      </c>
      <c r="D44" s="69"/>
      <c r="E44" s="70"/>
      <c r="F44" s="70"/>
      <c r="G44" s="69"/>
      <c r="H44" s="69" t="s">
        <v>230</v>
      </c>
      <c r="I44" s="54" t="str">
        <f t="shared" si="10"/>
        <v>JN49DT</v>
      </c>
      <c r="J44" s="54">
        <f t="shared" si="11"/>
        <v>8.25</v>
      </c>
      <c r="K44" s="54">
        <f t="shared" si="12"/>
        <v>49.791666666666664</v>
      </c>
      <c r="L44" s="54" t="str">
        <f t="shared" si="13"/>
        <v>JN36BK</v>
      </c>
      <c r="M44" s="54">
        <f t="shared" si="14"/>
        <v>6.083333333333333</v>
      </c>
      <c r="N44" s="54">
        <f t="shared" si="15"/>
        <v>46.416666666666664</v>
      </c>
      <c r="O44" s="58">
        <f t="shared" si="16"/>
        <v>0.06408237005753437</v>
      </c>
      <c r="P44" s="59">
        <f t="shared" si="7"/>
        <v>408.28800434756874</v>
      </c>
      <c r="Q44" s="59">
        <f t="shared" si="17"/>
        <v>155.98306278849753</v>
      </c>
      <c r="R44" s="59">
        <f t="shared" si="9"/>
        <v>204.01693721150247</v>
      </c>
      <c r="S44" s="126" t="s">
        <v>1407</v>
      </c>
    </row>
    <row r="45" spans="1:19" ht="12.75">
      <c r="A45" s="55">
        <v>10368885</v>
      </c>
      <c r="B45" s="69" t="s">
        <v>505</v>
      </c>
      <c r="C45" s="69" t="s">
        <v>156</v>
      </c>
      <c r="D45" s="69">
        <v>5</v>
      </c>
      <c r="E45" s="70" t="s">
        <v>830</v>
      </c>
      <c r="F45" s="70" t="s">
        <v>897</v>
      </c>
      <c r="G45" s="69">
        <v>285</v>
      </c>
      <c r="H45" s="69" t="s">
        <v>157</v>
      </c>
      <c r="I45" s="54" t="str">
        <f t="shared" si="10"/>
        <v>JN49DT</v>
      </c>
      <c r="J45" s="54">
        <f t="shared" si="11"/>
        <v>8.25</v>
      </c>
      <c r="K45" s="54">
        <f t="shared" si="12"/>
        <v>49.791666666666664</v>
      </c>
      <c r="L45" s="54" t="str">
        <f t="shared" si="13"/>
        <v>JO61UA</v>
      </c>
      <c r="M45" s="54">
        <f t="shared" si="14"/>
        <v>13.666666666666666</v>
      </c>
      <c r="N45" s="54">
        <f t="shared" si="15"/>
        <v>51</v>
      </c>
      <c r="O45" s="58">
        <f t="shared" si="16"/>
        <v>0.06383168885392032</v>
      </c>
      <c r="P45" s="59">
        <f t="shared" si="7"/>
        <v>406.6908391949826</v>
      </c>
      <c r="Q45" s="59">
        <f t="shared" si="17"/>
        <v>68.63945254668629</v>
      </c>
      <c r="R45" s="59">
        <f t="shared" si="9"/>
        <v>68.63945254668629</v>
      </c>
      <c r="S45" s="126" t="s">
        <v>1407</v>
      </c>
    </row>
    <row r="46" spans="1:19" ht="12.75">
      <c r="A46" s="55">
        <v>10368890</v>
      </c>
      <c r="B46" s="69" t="s">
        <v>283</v>
      </c>
      <c r="C46" s="69" t="s">
        <v>284</v>
      </c>
      <c r="D46" s="69">
        <v>1</v>
      </c>
      <c r="E46" s="70" t="s">
        <v>830</v>
      </c>
      <c r="F46" s="70" t="s">
        <v>897</v>
      </c>
      <c r="G46" s="69">
        <v>250</v>
      </c>
      <c r="H46" s="69" t="s">
        <v>285</v>
      </c>
      <c r="I46" s="54" t="str">
        <f t="shared" si="10"/>
        <v>JN49DT</v>
      </c>
      <c r="J46" s="54">
        <f t="shared" si="11"/>
        <v>8.25</v>
      </c>
      <c r="K46" s="54">
        <f t="shared" si="12"/>
        <v>49.791666666666664</v>
      </c>
      <c r="L46" s="54" t="str">
        <f t="shared" si="13"/>
        <v>JN39VK</v>
      </c>
      <c r="M46" s="54">
        <f t="shared" si="14"/>
        <v>7.75</v>
      </c>
      <c r="N46" s="54">
        <f t="shared" si="15"/>
        <v>49.416666666666664</v>
      </c>
      <c r="O46" s="58">
        <f t="shared" si="16"/>
        <v>0.008649855839375054</v>
      </c>
      <c r="P46" s="59">
        <f t="shared" si="7"/>
        <v>55.11082650941028</v>
      </c>
      <c r="Q46" s="59">
        <f t="shared" si="17"/>
        <v>138.97953408825617</v>
      </c>
      <c r="R46" s="59">
        <f t="shared" si="9"/>
        <v>221.02046591174383</v>
      </c>
      <c r="S46" s="126" t="s">
        <v>1407</v>
      </c>
    </row>
    <row r="47" spans="1:19" ht="12.75">
      <c r="A47" s="55">
        <v>10368895</v>
      </c>
      <c r="B47" s="69" t="s">
        <v>286</v>
      </c>
      <c r="C47" s="69" t="s">
        <v>1211</v>
      </c>
      <c r="D47" s="69">
        <v>10</v>
      </c>
      <c r="E47" s="70" t="s">
        <v>830</v>
      </c>
      <c r="F47" s="70" t="s">
        <v>897</v>
      </c>
      <c r="G47" s="69"/>
      <c r="H47" s="69" t="s">
        <v>288</v>
      </c>
      <c r="I47" s="54" t="str">
        <f t="shared" si="10"/>
        <v>JN49DT</v>
      </c>
      <c r="J47" s="54">
        <f t="shared" si="11"/>
        <v>8.25</v>
      </c>
      <c r="K47" s="54">
        <f t="shared" si="12"/>
        <v>49.791666666666664</v>
      </c>
      <c r="L47" s="54" t="str">
        <f t="shared" si="13"/>
        <v>JN57UV</v>
      </c>
      <c r="M47" s="54">
        <f t="shared" si="14"/>
        <v>11.666666666666666</v>
      </c>
      <c r="N47" s="54">
        <f t="shared" si="15"/>
        <v>47.875</v>
      </c>
      <c r="O47" s="58">
        <f t="shared" si="16"/>
        <v>0.051564241468645466</v>
      </c>
      <c r="P47" s="59">
        <f t="shared" si="7"/>
        <v>328.53125166918085</v>
      </c>
      <c r="Q47" s="59">
        <f t="shared" si="17"/>
        <v>129.14224401743786</v>
      </c>
      <c r="R47" s="59">
        <f t="shared" si="9"/>
        <v>129.14224401743786</v>
      </c>
      <c r="S47" s="126" t="s">
        <v>1407</v>
      </c>
    </row>
    <row r="48" spans="1:19" ht="12.75">
      <c r="A48" s="55">
        <v>10368900</v>
      </c>
      <c r="B48" s="69" t="s">
        <v>236</v>
      </c>
      <c r="C48" s="69" t="s">
        <v>237</v>
      </c>
      <c r="D48" s="69"/>
      <c r="E48" s="70"/>
      <c r="F48" s="70"/>
      <c r="G48" s="69"/>
      <c r="H48" s="69" t="s">
        <v>238</v>
      </c>
      <c r="I48" s="54" t="str">
        <f t="shared" si="10"/>
        <v>JN49DT</v>
      </c>
      <c r="J48" s="54">
        <f t="shared" si="11"/>
        <v>8.25</v>
      </c>
      <c r="K48" s="54">
        <f t="shared" si="12"/>
        <v>49.791666666666664</v>
      </c>
      <c r="L48" s="54" t="str">
        <f t="shared" si="13"/>
        <v>JN48BI</v>
      </c>
      <c r="M48" s="54">
        <f t="shared" si="14"/>
        <v>8.083333333333334</v>
      </c>
      <c r="N48" s="54">
        <f t="shared" si="15"/>
        <v>48.333333333333336</v>
      </c>
      <c r="O48" s="58">
        <f t="shared" si="16"/>
        <v>0.02552396388483502</v>
      </c>
      <c r="P48" s="59">
        <f t="shared" si="7"/>
        <v>162.6208310994494</v>
      </c>
      <c r="Q48" s="59">
        <f t="shared" si="17"/>
        <v>175.65437803519026</v>
      </c>
      <c r="R48" s="59">
        <f t="shared" si="9"/>
        <v>184.34562196480974</v>
      </c>
      <c r="S48" s="126" t="s">
        <v>1407</v>
      </c>
    </row>
    <row r="49" spans="1:19" ht="12.75">
      <c r="A49" s="55">
        <v>10368900</v>
      </c>
      <c r="B49" s="69" t="s">
        <v>169</v>
      </c>
      <c r="C49" s="69" t="s">
        <v>170</v>
      </c>
      <c r="D49" s="69"/>
      <c r="E49" s="70"/>
      <c r="F49" s="70"/>
      <c r="G49" s="69"/>
      <c r="H49" s="69" t="s">
        <v>171</v>
      </c>
      <c r="I49" s="54" t="str">
        <f t="shared" si="10"/>
        <v>JN49DT</v>
      </c>
      <c r="J49" s="54">
        <f t="shared" si="11"/>
        <v>8.25</v>
      </c>
      <c r="K49" s="54">
        <f t="shared" si="12"/>
        <v>49.791666666666664</v>
      </c>
      <c r="L49" s="54" t="str">
        <f t="shared" si="13"/>
        <v>JN48FX</v>
      </c>
      <c r="M49" s="54">
        <f t="shared" si="14"/>
        <v>8.416666666666666</v>
      </c>
      <c r="N49" s="54">
        <f t="shared" si="15"/>
        <v>48.958333333333336</v>
      </c>
      <c r="O49" s="58">
        <f t="shared" si="16"/>
        <v>0.014667199685924226</v>
      </c>
      <c r="P49" s="59">
        <f t="shared" si="7"/>
        <v>93.44912935892903</v>
      </c>
      <c r="Q49" s="59">
        <f t="shared" si="17"/>
        <v>172.5173107519956</v>
      </c>
      <c r="R49" s="59">
        <f t="shared" si="9"/>
        <v>172.5173107519956</v>
      </c>
      <c r="S49" s="126" t="s">
        <v>1407</v>
      </c>
    </row>
    <row r="50" spans="1:19" ht="12.75">
      <c r="A50" s="55">
        <v>10368910</v>
      </c>
      <c r="B50" s="69" t="s">
        <v>289</v>
      </c>
      <c r="C50" s="69" t="s">
        <v>290</v>
      </c>
      <c r="D50" s="69"/>
      <c r="E50" s="70"/>
      <c r="F50" s="70"/>
      <c r="G50" s="69"/>
      <c r="H50" s="69" t="s">
        <v>291</v>
      </c>
      <c r="I50" s="54" t="str">
        <f t="shared" si="10"/>
        <v>JN49DT</v>
      </c>
      <c r="J50" s="54">
        <f t="shared" si="11"/>
        <v>8.25</v>
      </c>
      <c r="K50" s="54">
        <f t="shared" si="12"/>
        <v>49.791666666666664</v>
      </c>
      <c r="L50" s="54" t="str">
        <f t="shared" si="13"/>
        <v>JO51HT</v>
      </c>
      <c r="M50" s="54">
        <f t="shared" si="14"/>
        <v>10.583333333333334</v>
      </c>
      <c r="N50" s="54">
        <f t="shared" si="15"/>
        <v>51.791666666666664</v>
      </c>
      <c r="O50" s="58">
        <f t="shared" si="16"/>
        <v>0.04336790915266531</v>
      </c>
      <c r="P50" s="59">
        <f t="shared" si="7"/>
        <v>276.3099595843765</v>
      </c>
      <c r="Q50" s="59">
        <f t="shared" si="17"/>
        <v>35.509728154090915</v>
      </c>
      <c r="R50" s="59">
        <f t="shared" si="9"/>
        <v>35.509728154090915</v>
      </c>
      <c r="S50" s="126" t="s">
        <v>1407</v>
      </c>
    </row>
    <row r="51" spans="1:19" ht="12.75">
      <c r="A51" s="55">
        <v>10368920</v>
      </c>
      <c r="B51" s="69" t="s">
        <v>93</v>
      </c>
      <c r="C51" s="69" t="s">
        <v>94</v>
      </c>
      <c r="D51" s="69"/>
      <c r="E51" s="70"/>
      <c r="F51" s="70"/>
      <c r="G51" s="69"/>
      <c r="H51" s="69" t="s">
        <v>95</v>
      </c>
      <c r="I51" s="54" t="str">
        <f t="shared" si="10"/>
        <v>JN49DT</v>
      </c>
      <c r="J51" s="54">
        <f t="shared" si="11"/>
        <v>8.25</v>
      </c>
      <c r="K51" s="54">
        <f t="shared" si="12"/>
        <v>49.791666666666664</v>
      </c>
      <c r="L51" s="54" t="str">
        <f t="shared" si="13"/>
        <v>JO54IF</v>
      </c>
      <c r="M51" s="54">
        <f t="shared" si="14"/>
        <v>10.666666666666666</v>
      </c>
      <c r="N51" s="54">
        <f t="shared" si="15"/>
        <v>54.208333333333336</v>
      </c>
      <c r="O51" s="58">
        <f t="shared" si="16"/>
        <v>0.08132924923754326</v>
      </c>
      <c r="P51" s="59">
        <f t="shared" si="7"/>
        <v>518.1730456671594</v>
      </c>
      <c r="Q51" s="59">
        <f t="shared" si="17"/>
        <v>17.6711204757567</v>
      </c>
      <c r="R51" s="59">
        <f t="shared" si="9"/>
        <v>17.6711204757567</v>
      </c>
      <c r="S51" s="126" t="s">
        <v>1407</v>
      </c>
    </row>
    <row r="52" spans="1:19" ht="12.75">
      <c r="A52" s="55">
        <v>10368920</v>
      </c>
      <c r="B52" s="69" t="s">
        <v>292</v>
      </c>
      <c r="C52" s="69" t="s">
        <v>293</v>
      </c>
      <c r="D52" s="69"/>
      <c r="E52" s="70"/>
      <c r="F52" s="70"/>
      <c r="G52" s="69"/>
      <c r="H52" s="69" t="s">
        <v>294</v>
      </c>
      <c r="I52" s="54" t="str">
        <f t="shared" si="10"/>
        <v>JN49DT</v>
      </c>
      <c r="J52" s="54">
        <f t="shared" si="11"/>
        <v>8.25</v>
      </c>
      <c r="K52" s="54">
        <f aca="true" t="shared" si="18" ref="K52:K61">(CODE(MID(I52,2,1))-74)*10+MID(I52,4,1)*1+(CODE(MID(I52,6,1))-65)/24</f>
        <v>49.791666666666664</v>
      </c>
      <c r="L52" s="54" t="str">
        <f aca="true" t="shared" si="19" ref="L52:L61">UPPER(C52)</f>
        <v>JN67MW</v>
      </c>
      <c r="M52" s="54">
        <f t="shared" si="14"/>
        <v>13</v>
      </c>
      <c r="N52" s="54">
        <f aca="true" t="shared" si="20" ref="N52:N61">(CODE(MID(L52,2,1))-74)*10+MID(L52,4,1)*1+(CODE(MID(L52,6,1))-65)/24</f>
        <v>47.916666666666664</v>
      </c>
      <c r="O52" s="58">
        <f aca="true" t="shared" si="21" ref="O52:O61">ACOS(SIN(N52*PI()/180)*SIN(K52*PI()/180)+COS(N52*PI()/180)*COS(K52*PI()/180)*COS((J52-M52)*PI()/180))</f>
        <v>0.06359383776763594</v>
      </c>
      <c r="P52" s="59">
        <f aca="true" t="shared" si="22" ref="P52:P61">IF(C52="","",6371.3*O52)</f>
        <v>405.1754185689389</v>
      </c>
      <c r="Q52" s="59">
        <f aca="true" t="shared" si="23" ref="Q52:Q61">ACOS((SIN(N52*PI()/180)-SIN(K52*PI()/180)*COS(O52))/(COS(K52*PI()/180)*SIN(O52)))*180/PI()</f>
        <v>119.1558092044941</v>
      </c>
      <c r="R52" s="59">
        <f aca="true" t="shared" si="24" ref="R52:R61">IF(C52="","",IF((SIN((M52-J52)*PI()/180))&lt;0,360-Q52,Q52))</f>
        <v>119.1558092044941</v>
      </c>
      <c r="S52" s="126" t="s">
        <v>1407</v>
      </c>
    </row>
    <row r="53" spans="1:19" ht="12.75">
      <c r="A53" s="55">
        <v>10368925</v>
      </c>
      <c r="B53" s="69" t="s">
        <v>55</v>
      </c>
      <c r="C53" s="69" t="s">
        <v>56</v>
      </c>
      <c r="D53" s="69"/>
      <c r="E53" s="70"/>
      <c r="F53" s="70"/>
      <c r="G53" s="69"/>
      <c r="H53" s="69" t="s">
        <v>57</v>
      </c>
      <c r="I53" s="54" t="str">
        <f t="shared" si="10"/>
        <v>JN49DT</v>
      </c>
      <c r="J53" s="54">
        <f t="shared" si="11"/>
        <v>8.25</v>
      </c>
      <c r="K53" s="54">
        <f t="shared" si="18"/>
        <v>49.791666666666664</v>
      </c>
      <c r="L53" s="54" t="str">
        <f t="shared" si="19"/>
        <v>JN77TX</v>
      </c>
      <c r="M53" s="54">
        <f t="shared" si="14"/>
        <v>15.583333333333334</v>
      </c>
      <c r="N53" s="54">
        <f t="shared" si="20"/>
        <v>47.958333333333336</v>
      </c>
      <c r="O53" s="58">
        <f t="shared" si="21"/>
        <v>0.09000923364555868</v>
      </c>
      <c r="P53" s="59">
        <f t="shared" si="22"/>
        <v>573.4758303259481</v>
      </c>
      <c r="Q53" s="59">
        <f t="shared" si="23"/>
        <v>108.02151002463259</v>
      </c>
      <c r="R53" s="59">
        <f t="shared" si="24"/>
        <v>108.02151002463259</v>
      </c>
      <c r="S53" s="126" t="s">
        <v>1407</v>
      </c>
    </row>
    <row r="54" spans="1:19" ht="12.75">
      <c r="A54" s="55">
        <v>10368940</v>
      </c>
      <c r="B54" s="69" t="s">
        <v>295</v>
      </c>
      <c r="C54" s="69" t="s">
        <v>240</v>
      </c>
      <c r="D54" s="69"/>
      <c r="E54" s="70"/>
      <c r="F54" s="70"/>
      <c r="G54" s="69"/>
      <c r="H54" s="69" t="s">
        <v>241</v>
      </c>
      <c r="I54" s="54" t="str">
        <f t="shared" si="10"/>
        <v>JN49DT</v>
      </c>
      <c r="J54" s="54">
        <f t="shared" si="11"/>
        <v>8.25</v>
      </c>
      <c r="K54" s="54">
        <f t="shared" si="18"/>
        <v>49.791666666666664</v>
      </c>
      <c r="L54" s="54" t="str">
        <f t="shared" si="19"/>
        <v>JN58KR</v>
      </c>
      <c r="M54" s="54">
        <f t="shared" si="14"/>
        <v>10.833333333333334</v>
      </c>
      <c r="N54" s="54">
        <f t="shared" si="20"/>
        <v>48.708333333333336</v>
      </c>
      <c r="O54" s="58">
        <f t="shared" si="21"/>
        <v>0.034978514061891675</v>
      </c>
      <c r="P54" s="59">
        <f t="shared" si="22"/>
        <v>222.85860664253045</v>
      </c>
      <c r="Q54" s="59">
        <f t="shared" si="23"/>
        <v>121.73461626277144</v>
      </c>
      <c r="R54" s="59">
        <f t="shared" si="24"/>
        <v>121.73461626277144</v>
      </c>
      <c r="S54" s="126" t="s">
        <v>1407</v>
      </c>
    </row>
    <row r="55" spans="1:19" ht="12.75">
      <c r="A55" s="55">
        <v>10368945</v>
      </c>
      <c r="B55" s="69" t="s">
        <v>216</v>
      </c>
      <c r="C55" s="69" t="s">
        <v>217</v>
      </c>
      <c r="D55" s="69"/>
      <c r="E55" s="70"/>
      <c r="F55" s="70"/>
      <c r="G55" s="69"/>
      <c r="H55" s="69" t="s">
        <v>218</v>
      </c>
      <c r="I55" s="54" t="str">
        <f t="shared" si="10"/>
        <v>JN49DT</v>
      </c>
      <c r="J55" s="54">
        <f t="shared" si="11"/>
        <v>8.25</v>
      </c>
      <c r="K55" s="54">
        <f t="shared" si="18"/>
        <v>49.791666666666664</v>
      </c>
      <c r="L55" s="54" t="str">
        <f t="shared" si="19"/>
        <v>JN59AS</v>
      </c>
      <c r="M55" s="54">
        <f t="shared" si="14"/>
        <v>10</v>
      </c>
      <c r="N55" s="54">
        <f t="shared" si="20"/>
        <v>49.75</v>
      </c>
      <c r="O55" s="58">
        <f t="shared" si="21"/>
        <v>0.019739207553166827</v>
      </c>
      <c r="P55" s="59">
        <f t="shared" si="22"/>
        <v>125.7644130834918</v>
      </c>
      <c r="Q55" s="59">
        <f t="shared" si="23"/>
        <v>91.44306821224133</v>
      </c>
      <c r="R55" s="59">
        <f t="shared" si="24"/>
        <v>91.44306821224133</v>
      </c>
      <c r="S55" s="126" t="s">
        <v>1407</v>
      </c>
    </row>
    <row r="56" spans="1:19" ht="12.75">
      <c r="A56" s="55">
        <v>10368950</v>
      </c>
      <c r="B56" s="69" t="s">
        <v>296</v>
      </c>
      <c r="C56" s="69" t="s">
        <v>297</v>
      </c>
      <c r="D56" s="69"/>
      <c r="E56" s="70"/>
      <c r="F56" s="70"/>
      <c r="G56" s="69"/>
      <c r="H56" s="69" t="s">
        <v>298</v>
      </c>
      <c r="I56" s="54" t="str">
        <f t="shared" si="10"/>
        <v>JN49DT</v>
      </c>
      <c r="J56" s="54">
        <f t="shared" si="11"/>
        <v>8.25</v>
      </c>
      <c r="K56" s="54">
        <f t="shared" si="18"/>
        <v>49.791666666666664</v>
      </c>
      <c r="L56" s="54" t="str">
        <f t="shared" si="19"/>
        <v>JN67BU</v>
      </c>
      <c r="M56" s="54">
        <f t="shared" si="14"/>
        <v>12.083333333333334</v>
      </c>
      <c r="N56" s="54">
        <f t="shared" si="20"/>
        <v>47.833333333333336</v>
      </c>
      <c r="O56" s="58">
        <f t="shared" si="21"/>
        <v>0.055749542230380866</v>
      </c>
      <c r="P56" s="59">
        <f t="shared" si="22"/>
        <v>355.19705841242563</v>
      </c>
      <c r="Q56" s="59">
        <f t="shared" si="23"/>
        <v>126.34897867156239</v>
      </c>
      <c r="R56" s="59">
        <f t="shared" si="24"/>
        <v>126.34897867156239</v>
      </c>
      <c r="S56" s="126" t="s">
        <v>1407</v>
      </c>
    </row>
    <row r="57" spans="1:19" ht="12.75">
      <c r="A57" s="55">
        <v>10368950</v>
      </c>
      <c r="B57" s="69" t="s">
        <v>299</v>
      </c>
      <c r="C57" s="69" t="s">
        <v>300</v>
      </c>
      <c r="D57" s="69"/>
      <c r="E57" s="70"/>
      <c r="F57" s="70"/>
      <c r="G57" s="69"/>
      <c r="H57" s="69" t="s">
        <v>301</v>
      </c>
      <c r="I57" s="54" t="str">
        <f t="shared" si="10"/>
        <v>JN49DT</v>
      </c>
      <c r="J57" s="54">
        <f t="shared" si="11"/>
        <v>8.25</v>
      </c>
      <c r="K57" s="54">
        <f t="shared" si="18"/>
        <v>49.791666666666664</v>
      </c>
      <c r="L57" s="54" t="str">
        <f t="shared" si="19"/>
        <v>JN47QT</v>
      </c>
      <c r="M57" s="54">
        <f t="shared" si="14"/>
        <v>9.333333333333334</v>
      </c>
      <c r="N57" s="54">
        <f t="shared" si="20"/>
        <v>47.791666666666664</v>
      </c>
      <c r="O57" s="58">
        <f t="shared" si="21"/>
        <v>0.03706145454026699</v>
      </c>
      <c r="P57" s="59">
        <f t="shared" si="22"/>
        <v>236.12964531240308</v>
      </c>
      <c r="Q57" s="59">
        <f t="shared" si="23"/>
        <v>159.95205461217927</v>
      </c>
      <c r="R57" s="59">
        <f t="shared" si="24"/>
        <v>159.95205461217927</v>
      </c>
      <c r="S57" s="126" t="s">
        <v>1407</v>
      </c>
    </row>
    <row r="58" spans="1:19" ht="12.75">
      <c r="A58" s="55">
        <v>10368950</v>
      </c>
      <c r="B58" s="69" t="s">
        <v>160</v>
      </c>
      <c r="C58" s="69" t="s">
        <v>161</v>
      </c>
      <c r="D58" s="69"/>
      <c r="E58" s="70"/>
      <c r="F58" s="70"/>
      <c r="G58" s="69"/>
      <c r="H58" s="69" t="s">
        <v>162</v>
      </c>
      <c r="I58" s="54" t="str">
        <f t="shared" si="10"/>
        <v>JN49DT</v>
      </c>
      <c r="J58" s="54">
        <f t="shared" si="11"/>
        <v>8.25</v>
      </c>
      <c r="K58" s="54">
        <f t="shared" si="18"/>
        <v>49.791666666666664</v>
      </c>
      <c r="L58" s="54" t="str">
        <f t="shared" si="19"/>
        <v>JO11UB</v>
      </c>
      <c r="M58" s="54">
        <f t="shared" si="14"/>
        <v>3.666666666666667</v>
      </c>
      <c r="N58" s="54">
        <f t="shared" si="20"/>
        <v>51.041666666666664</v>
      </c>
      <c r="O58" s="58">
        <f t="shared" si="21"/>
        <v>0.05543252223762285</v>
      </c>
      <c r="P58" s="59">
        <f t="shared" si="22"/>
        <v>353.1772289325665</v>
      </c>
      <c r="Q58" s="59">
        <f t="shared" si="23"/>
        <v>65.07343214109395</v>
      </c>
      <c r="R58" s="59">
        <f t="shared" si="24"/>
        <v>294.9265678589061</v>
      </c>
      <c r="S58" s="126" t="s">
        <v>1407</v>
      </c>
    </row>
    <row r="59" spans="1:19" ht="12.75">
      <c r="A59" s="55">
        <v>10368956</v>
      </c>
      <c r="B59" s="69" t="s">
        <v>37</v>
      </c>
      <c r="C59" s="69" t="s">
        <v>38</v>
      </c>
      <c r="D59" s="69"/>
      <c r="E59" s="70"/>
      <c r="F59" s="70"/>
      <c r="G59" s="69"/>
      <c r="H59" s="69" t="s">
        <v>39</v>
      </c>
      <c r="I59" s="54" t="str">
        <f t="shared" si="10"/>
        <v>JN49DT</v>
      </c>
      <c r="J59" s="54">
        <f t="shared" si="11"/>
        <v>8.25</v>
      </c>
      <c r="K59" s="54">
        <f t="shared" si="18"/>
        <v>49.791666666666664</v>
      </c>
      <c r="L59" s="54" t="str">
        <f t="shared" si="19"/>
        <v>JN59PL</v>
      </c>
      <c r="M59" s="54">
        <f t="shared" si="14"/>
        <v>11.25</v>
      </c>
      <c r="N59" s="54">
        <f t="shared" si="20"/>
        <v>49.458333333333336</v>
      </c>
      <c r="O59" s="58">
        <f t="shared" si="21"/>
        <v>0.03441094414245449</v>
      </c>
      <c r="P59" s="59">
        <f t="shared" si="22"/>
        <v>219.2424484148203</v>
      </c>
      <c r="Q59" s="59">
        <f t="shared" si="23"/>
        <v>98.58784930399565</v>
      </c>
      <c r="R59" s="59">
        <f t="shared" si="24"/>
        <v>98.58784930399565</v>
      </c>
      <c r="S59" s="126" t="s">
        <v>1407</v>
      </c>
    </row>
    <row r="60" spans="1:19" ht="12.75">
      <c r="A60" s="55">
        <v>10368975</v>
      </c>
      <c r="B60" s="69" t="s">
        <v>302</v>
      </c>
      <c r="C60" s="69" t="s">
        <v>303</v>
      </c>
      <c r="D60" s="69"/>
      <c r="E60" s="70"/>
      <c r="F60" s="70"/>
      <c r="G60" s="69"/>
      <c r="H60" s="69" t="s">
        <v>304</v>
      </c>
      <c r="I60" s="54" t="str">
        <f t="shared" si="10"/>
        <v>JN49DT</v>
      </c>
      <c r="J60" s="54">
        <f t="shared" si="11"/>
        <v>8.25</v>
      </c>
      <c r="K60" s="54">
        <f t="shared" si="18"/>
        <v>49.791666666666664</v>
      </c>
      <c r="L60" s="54" t="str">
        <f t="shared" si="19"/>
        <v>JO20IV</v>
      </c>
      <c r="M60" s="54">
        <f t="shared" si="14"/>
        <v>4.666666666666667</v>
      </c>
      <c r="N60" s="54">
        <f t="shared" si="20"/>
        <v>50.875</v>
      </c>
      <c r="O60" s="58">
        <f t="shared" si="21"/>
        <v>0.044166033501184865</v>
      </c>
      <c r="P60" s="59">
        <f t="shared" si="22"/>
        <v>281.3950492460991</v>
      </c>
      <c r="Q60" s="59">
        <f t="shared" si="23"/>
        <v>63.284642514913074</v>
      </c>
      <c r="R60" s="59">
        <f t="shared" si="24"/>
        <v>296.71535748508694</v>
      </c>
      <c r="S60" s="126" t="s">
        <v>1407</v>
      </c>
    </row>
    <row r="61" spans="1:19" ht="12.75">
      <c r="A61" s="55">
        <v>10368985</v>
      </c>
      <c r="B61" s="69" t="s">
        <v>183</v>
      </c>
      <c r="C61" s="69" t="s">
        <v>167</v>
      </c>
      <c r="D61" s="69"/>
      <c r="E61" s="70"/>
      <c r="F61" s="70"/>
      <c r="G61" s="69"/>
      <c r="H61" s="69" t="s">
        <v>168</v>
      </c>
      <c r="I61" s="54" t="str">
        <f t="shared" si="10"/>
        <v>JN49DT</v>
      </c>
      <c r="J61" s="54">
        <f t="shared" si="11"/>
        <v>8.25</v>
      </c>
      <c r="K61" s="54">
        <f t="shared" si="18"/>
        <v>49.791666666666664</v>
      </c>
      <c r="L61" s="54" t="str">
        <f t="shared" si="19"/>
        <v>JN67CR</v>
      </c>
      <c r="M61" s="54">
        <f t="shared" si="14"/>
        <v>12.166666666666666</v>
      </c>
      <c r="N61" s="54">
        <f t="shared" si="20"/>
        <v>47.708333333333336</v>
      </c>
      <c r="O61" s="58">
        <f t="shared" si="21"/>
        <v>0.05789705560519365</v>
      </c>
      <c r="P61" s="59">
        <f t="shared" si="22"/>
        <v>368.8795103773703</v>
      </c>
      <c r="Q61" s="59">
        <f t="shared" si="23"/>
        <v>127.40891060063373</v>
      </c>
      <c r="R61" s="59">
        <f t="shared" si="24"/>
        <v>127.40891060063373</v>
      </c>
      <c r="S61" s="126" t="s">
        <v>1407</v>
      </c>
    </row>
    <row r="62" spans="1:19" ht="12.75">
      <c r="A62" s="55"/>
      <c r="B62" s="69"/>
      <c r="C62" s="69"/>
      <c r="D62" s="69"/>
      <c r="E62" s="70"/>
      <c r="F62" s="70"/>
      <c r="G62" s="69"/>
      <c r="H62" s="69"/>
      <c r="I62" s="54" t="str">
        <f t="shared" si="10"/>
        <v>JN49DT</v>
      </c>
      <c r="J62" s="54">
        <f t="shared" si="11"/>
        <v>8.25</v>
      </c>
      <c r="K62" s="54">
        <f>(CODE(MID(I62,2,1))-74)*10+MID(I62,4,1)*1+(CODE(MID(I62,6,1))-65)/24</f>
        <v>49.791666666666664</v>
      </c>
      <c r="L62" s="54">
        <f>UPPER(C62)</f>
      </c>
      <c r="M62" s="54" t="e">
        <f t="shared" si="14"/>
        <v>#VALUE!</v>
      </c>
      <c r="N62" s="54" t="e">
        <f>(CODE(MID(L62,2,1))-74)*10+MID(L62,4,1)*1+(CODE(MID(L62,6,1))-65)/24</f>
        <v>#VALUE!</v>
      </c>
      <c r="O62" s="58" t="e">
        <f>ACOS(SIN(N62*PI()/180)*SIN(K62*PI()/180)+COS(N62*PI()/180)*COS(K62*PI()/180)*COS((J62-M62)*PI()/180))</f>
        <v>#VALUE!</v>
      </c>
      <c r="P62" s="59">
        <f>IF(C62="","",6371.3*O62)</f>
      </c>
      <c r="Q62" s="59" t="e">
        <f>ACOS((SIN(N62*PI()/180)-SIN(K62*PI()/180)*COS(O62))/(COS(K62*PI()/180)*SIN(O62)))*180/PI()</f>
        <v>#VALUE!</v>
      </c>
      <c r="R62" s="59">
        <f>IF(C62="","",IF((SIN((M62-J62)*PI()/180))&lt;0,360-Q62,Q62))</f>
      </c>
      <c r="S62" s="126" t="s">
        <v>1407</v>
      </c>
    </row>
    <row r="63" spans="1:19" ht="12.75">
      <c r="A63" s="55"/>
      <c r="B63" s="69"/>
      <c r="C63" s="69"/>
      <c r="D63" s="69"/>
      <c r="E63" s="70"/>
      <c r="F63" s="70"/>
      <c r="G63" s="69"/>
      <c r="H63" s="69"/>
      <c r="I63" s="54" t="str">
        <f t="shared" si="10"/>
        <v>JN49DT</v>
      </c>
      <c r="J63" s="54">
        <f t="shared" si="11"/>
        <v>8.25</v>
      </c>
      <c r="K63" s="54">
        <f aca="true" t="shared" si="25" ref="K63:K86">(CODE(MID(I63,2,1))-74)*10+MID(I63,4,1)*1+(CODE(MID(I63,6,1))-65)/24</f>
        <v>49.791666666666664</v>
      </c>
      <c r="L63" s="54">
        <f aca="true" t="shared" si="26" ref="L63:L86">UPPER(C63)</f>
      </c>
      <c r="M63" s="54" t="e">
        <f t="shared" si="14"/>
        <v>#VALUE!</v>
      </c>
      <c r="N63" s="54" t="e">
        <f aca="true" t="shared" si="27" ref="N63:N86">(CODE(MID(L63,2,1))-74)*10+MID(L63,4,1)*1+(CODE(MID(L63,6,1))-65)/24</f>
        <v>#VALUE!</v>
      </c>
      <c r="O63" s="58" t="e">
        <f aca="true" t="shared" si="28" ref="O63:O86">ACOS(SIN(N63*PI()/180)*SIN(K63*PI()/180)+COS(N63*PI()/180)*COS(K63*PI()/180)*COS((J63-M63)*PI()/180))</f>
        <v>#VALUE!</v>
      </c>
      <c r="P63" s="59">
        <f aca="true" t="shared" si="29" ref="P63:P86">IF(C63="","",6371.3*O63)</f>
      </c>
      <c r="Q63" s="59" t="e">
        <f aca="true" t="shared" si="30" ref="Q63:Q86">ACOS((SIN(N63*PI()/180)-SIN(K63*PI()/180)*COS(O63))/(COS(K63*PI()/180)*SIN(O63)))*180/PI()</f>
        <v>#VALUE!</v>
      </c>
      <c r="R63" s="59">
        <f aca="true" t="shared" si="31" ref="R63:R86">IF(C63="","",IF((SIN((M63-J63)*PI()/180))&lt;0,360-Q63,Q63))</f>
      </c>
      <c r="S63" s="126" t="s">
        <v>1407</v>
      </c>
    </row>
    <row r="64" spans="1:19" ht="12.75">
      <c r="A64" s="55"/>
      <c r="B64" s="69"/>
      <c r="C64" s="69"/>
      <c r="D64" s="69"/>
      <c r="E64" s="70"/>
      <c r="F64" s="70"/>
      <c r="G64" s="69"/>
      <c r="H64" s="69"/>
      <c r="I64" s="54" t="str">
        <f t="shared" si="10"/>
        <v>JN49DT</v>
      </c>
      <c r="J64" s="54">
        <f t="shared" si="11"/>
        <v>8.25</v>
      </c>
      <c r="K64" s="54">
        <f t="shared" si="25"/>
        <v>49.791666666666664</v>
      </c>
      <c r="L64" s="54">
        <f t="shared" si="26"/>
      </c>
      <c r="M64" s="54" t="e">
        <f t="shared" si="14"/>
        <v>#VALUE!</v>
      </c>
      <c r="N64" s="54" t="e">
        <f t="shared" si="27"/>
        <v>#VALUE!</v>
      </c>
      <c r="O64" s="58" t="e">
        <f t="shared" si="28"/>
        <v>#VALUE!</v>
      </c>
      <c r="P64" s="59">
        <f t="shared" si="29"/>
      </c>
      <c r="Q64" s="59" t="e">
        <f t="shared" si="30"/>
        <v>#VALUE!</v>
      </c>
      <c r="R64" s="59">
        <f t="shared" si="31"/>
      </c>
      <c r="S64" s="126" t="s">
        <v>1407</v>
      </c>
    </row>
    <row r="65" spans="1:19" ht="12.75">
      <c r="A65" s="55"/>
      <c r="B65" s="69"/>
      <c r="C65" s="69"/>
      <c r="D65" s="69"/>
      <c r="E65" s="70"/>
      <c r="F65" s="70"/>
      <c r="G65" s="69"/>
      <c r="H65" s="69"/>
      <c r="I65" s="54" t="str">
        <f t="shared" si="10"/>
        <v>JN49DT</v>
      </c>
      <c r="J65" s="54">
        <f t="shared" si="11"/>
        <v>8.25</v>
      </c>
      <c r="K65" s="54">
        <f t="shared" si="25"/>
        <v>49.791666666666664</v>
      </c>
      <c r="L65" s="54">
        <f t="shared" si="26"/>
      </c>
      <c r="M65" s="54" t="e">
        <f t="shared" si="14"/>
        <v>#VALUE!</v>
      </c>
      <c r="N65" s="54" t="e">
        <f t="shared" si="27"/>
        <v>#VALUE!</v>
      </c>
      <c r="O65" s="58" t="e">
        <f t="shared" si="28"/>
        <v>#VALUE!</v>
      </c>
      <c r="P65" s="59">
        <f t="shared" si="29"/>
      </c>
      <c r="Q65" s="59" t="e">
        <f t="shared" si="30"/>
        <v>#VALUE!</v>
      </c>
      <c r="R65" s="59">
        <f t="shared" si="31"/>
      </c>
      <c r="S65" s="126" t="s">
        <v>1407</v>
      </c>
    </row>
    <row r="66" spans="1:19" ht="12.75">
      <c r="A66" s="55"/>
      <c r="B66" s="69"/>
      <c r="C66" s="69"/>
      <c r="D66" s="69"/>
      <c r="E66" s="70"/>
      <c r="F66" s="70"/>
      <c r="G66" s="69"/>
      <c r="H66" s="69"/>
      <c r="I66" s="54" t="str">
        <f t="shared" si="10"/>
        <v>JN49DT</v>
      </c>
      <c r="J66" s="54">
        <f t="shared" si="11"/>
        <v>8.25</v>
      </c>
      <c r="K66" s="54">
        <f t="shared" si="25"/>
        <v>49.791666666666664</v>
      </c>
      <c r="L66" s="54">
        <f t="shared" si="26"/>
      </c>
      <c r="M66" s="54" t="e">
        <f t="shared" si="14"/>
        <v>#VALUE!</v>
      </c>
      <c r="N66" s="54" t="e">
        <f t="shared" si="27"/>
        <v>#VALUE!</v>
      </c>
      <c r="O66" s="58" t="e">
        <f t="shared" si="28"/>
        <v>#VALUE!</v>
      </c>
      <c r="P66" s="59">
        <f t="shared" si="29"/>
      </c>
      <c r="Q66" s="59" t="e">
        <f t="shared" si="30"/>
        <v>#VALUE!</v>
      </c>
      <c r="R66" s="59">
        <f t="shared" si="31"/>
      </c>
      <c r="S66" s="126" t="s">
        <v>1407</v>
      </c>
    </row>
    <row r="67" spans="1:19" ht="12.75">
      <c r="A67" s="55"/>
      <c r="B67" s="69"/>
      <c r="C67" s="69"/>
      <c r="D67" s="69"/>
      <c r="E67" s="70"/>
      <c r="F67" s="70"/>
      <c r="G67" s="69"/>
      <c r="H67" s="69"/>
      <c r="I67" s="54" t="str">
        <f t="shared" si="10"/>
        <v>JN49DT</v>
      </c>
      <c r="J67" s="54">
        <f t="shared" si="11"/>
        <v>8.25</v>
      </c>
      <c r="K67" s="54">
        <f t="shared" si="25"/>
        <v>49.791666666666664</v>
      </c>
      <c r="L67" s="54">
        <f t="shared" si="26"/>
      </c>
      <c r="M67" s="54" t="e">
        <f t="shared" si="14"/>
        <v>#VALUE!</v>
      </c>
      <c r="N67" s="54" t="e">
        <f t="shared" si="27"/>
        <v>#VALUE!</v>
      </c>
      <c r="O67" s="58" t="e">
        <f t="shared" si="28"/>
        <v>#VALUE!</v>
      </c>
      <c r="P67" s="59">
        <f t="shared" si="29"/>
      </c>
      <c r="Q67" s="59" t="e">
        <f t="shared" si="30"/>
        <v>#VALUE!</v>
      </c>
      <c r="R67" s="59">
        <f t="shared" si="31"/>
      </c>
      <c r="S67" s="126" t="s">
        <v>1407</v>
      </c>
    </row>
    <row r="68" spans="1:19" ht="12.75">
      <c r="A68" s="55"/>
      <c r="B68" s="69"/>
      <c r="C68" s="69"/>
      <c r="D68" s="69"/>
      <c r="E68" s="70"/>
      <c r="F68" s="70"/>
      <c r="G68" s="69"/>
      <c r="H68" s="69"/>
      <c r="I68" s="54" t="str">
        <f t="shared" si="10"/>
        <v>JN49DT</v>
      </c>
      <c r="J68" s="54">
        <f t="shared" si="11"/>
        <v>8.25</v>
      </c>
      <c r="K68" s="54">
        <f t="shared" si="25"/>
        <v>49.791666666666664</v>
      </c>
      <c r="L68" s="54">
        <f t="shared" si="26"/>
      </c>
      <c r="M68" s="54" t="e">
        <f t="shared" si="14"/>
        <v>#VALUE!</v>
      </c>
      <c r="N68" s="54" t="e">
        <f t="shared" si="27"/>
        <v>#VALUE!</v>
      </c>
      <c r="O68" s="58" t="e">
        <f t="shared" si="28"/>
        <v>#VALUE!</v>
      </c>
      <c r="P68" s="59">
        <f t="shared" si="29"/>
      </c>
      <c r="Q68" s="59" t="e">
        <f t="shared" si="30"/>
        <v>#VALUE!</v>
      </c>
      <c r="R68" s="59">
        <f t="shared" si="31"/>
      </c>
      <c r="S68" s="126" t="s">
        <v>1407</v>
      </c>
    </row>
    <row r="69" spans="1:19" ht="12.75">
      <c r="A69" s="55"/>
      <c r="B69" s="69"/>
      <c r="C69" s="69"/>
      <c r="D69" s="69"/>
      <c r="E69" s="70"/>
      <c r="F69" s="70"/>
      <c r="G69" s="69"/>
      <c r="H69" s="69"/>
      <c r="I69" s="54" t="str">
        <f t="shared" si="10"/>
        <v>JN49DT</v>
      </c>
      <c r="J69" s="54">
        <f t="shared" si="11"/>
        <v>8.25</v>
      </c>
      <c r="K69" s="54">
        <f t="shared" si="25"/>
        <v>49.791666666666664</v>
      </c>
      <c r="L69" s="54">
        <f t="shared" si="26"/>
      </c>
      <c r="M69" s="54" t="e">
        <f t="shared" si="14"/>
        <v>#VALUE!</v>
      </c>
      <c r="N69" s="54" t="e">
        <f t="shared" si="27"/>
        <v>#VALUE!</v>
      </c>
      <c r="O69" s="58" t="e">
        <f t="shared" si="28"/>
        <v>#VALUE!</v>
      </c>
      <c r="P69" s="59">
        <f t="shared" si="29"/>
      </c>
      <c r="Q69" s="59" t="e">
        <f t="shared" si="30"/>
        <v>#VALUE!</v>
      </c>
      <c r="R69" s="59">
        <f t="shared" si="31"/>
      </c>
      <c r="S69" s="126" t="s">
        <v>1407</v>
      </c>
    </row>
    <row r="70" spans="1:19" ht="12.75">
      <c r="A70" s="55"/>
      <c r="B70" s="69"/>
      <c r="C70" s="69"/>
      <c r="D70" s="69"/>
      <c r="E70" s="70"/>
      <c r="F70" s="70"/>
      <c r="G70" s="69"/>
      <c r="H70" s="69"/>
      <c r="I70" s="54" t="str">
        <f t="shared" si="10"/>
        <v>JN49DT</v>
      </c>
      <c r="J70" s="54">
        <f t="shared" si="11"/>
        <v>8.25</v>
      </c>
      <c r="K70" s="54">
        <f t="shared" si="25"/>
        <v>49.791666666666664</v>
      </c>
      <c r="L70" s="54">
        <f t="shared" si="26"/>
      </c>
      <c r="M70" s="54" t="e">
        <f t="shared" si="14"/>
        <v>#VALUE!</v>
      </c>
      <c r="N70" s="54" t="e">
        <f t="shared" si="27"/>
        <v>#VALUE!</v>
      </c>
      <c r="O70" s="58" t="e">
        <f t="shared" si="28"/>
        <v>#VALUE!</v>
      </c>
      <c r="P70" s="59">
        <f t="shared" si="29"/>
      </c>
      <c r="Q70" s="59" t="e">
        <f t="shared" si="30"/>
        <v>#VALUE!</v>
      </c>
      <c r="R70" s="59">
        <f t="shared" si="31"/>
      </c>
      <c r="S70" s="126" t="s">
        <v>1407</v>
      </c>
    </row>
    <row r="71" spans="1:19" ht="12.75">
      <c r="A71" s="55"/>
      <c r="B71" s="69"/>
      <c r="C71" s="69"/>
      <c r="D71" s="69"/>
      <c r="E71" s="70"/>
      <c r="F71" s="70"/>
      <c r="G71" s="69"/>
      <c r="H71" s="69"/>
      <c r="I71" s="54" t="str">
        <f t="shared" si="10"/>
        <v>JN49DT</v>
      </c>
      <c r="J71" s="54">
        <f t="shared" si="11"/>
        <v>8.25</v>
      </c>
      <c r="K71" s="54">
        <f t="shared" si="25"/>
        <v>49.791666666666664</v>
      </c>
      <c r="L71" s="54">
        <f t="shared" si="26"/>
      </c>
      <c r="M71" s="54" t="e">
        <f t="shared" si="14"/>
        <v>#VALUE!</v>
      </c>
      <c r="N71" s="54" t="e">
        <f t="shared" si="27"/>
        <v>#VALUE!</v>
      </c>
      <c r="O71" s="58" t="e">
        <f t="shared" si="28"/>
        <v>#VALUE!</v>
      </c>
      <c r="P71" s="59">
        <f t="shared" si="29"/>
      </c>
      <c r="Q71" s="59" t="e">
        <f t="shared" si="30"/>
        <v>#VALUE!</v>
      </c>
      <c r="R71" s="59">
        <f t="shared" si="31"/>
      </c>
      <c r="S71" s="126" t="s">
        <v>1407</v>
      </c>
    </row>
    <row r="72" spans="1:19" ht="12.75">
      <c r="A72" s="55"/>
      <c r="B72" s="69"/>
      <c r="C72" s="69"/>
      <c r="D72" s="69"/>
      <c r="E72" s="70"/>
      <c r="F72" s="70"/>
      <c r="G72" s="69"/>
      <c r="H72" s="69"/>
      <c r="I72" s="54" t="str">
        <f t="shared" si="10"/>
        <v>JN49DT</v>
      </c>
      <c r="J72" s="54">
        <f t="shared" si="11"/>
        <v>8.25</v>
      </c>
      <c r="K72" s="54">
        <f t="shared" si="25"/>
        <v>49.791666666666664</v>
      </c>
      <c r="L72" s="54">
        <f t="shared" si="26"/>
      </c>
      <c r="M72" s="54" t="e">
        <f t="shared" si="14"/>
        <v>#VALUE!</v>
      </c>
      <c r="N72" s="54" t="e">
        <f t="shared" si="27"/>
        <v>#VALUE!</v>
      </c>
      <c r="O72" s="58" t="e">
        <f t="shared" si="28"/>
        <v>#VALUE!</v>
      </c>
      <c r="P72" s="59">
        <f t="shared" si="29"/>
      </c>
      <c r="Q72" s="59" t="e">
        <f t="shared" si="30"/>
        <v>#VALUE!</v>
      </c>
      <c r="R72" s="59">
        <f t="shared" si="31"/>
      </c>
      <c r="S72" s="126" t="s">
        <v>1407</v>
      </c>
    </row>
    <row r="73" spans="1:19" ht="12.75">
      <c r="A73" s="55"/>
      <c r="B73" s="69"/>
      <c r="C73" s="69"/>
      <c r="D73" s="69"/>
      <c r="E73" s="70"/>
      <c r="F73" s="70"/>
      <c r="G73" s="69"/>
      <c r="H73" s="69"/>
      <c r="I73" s="54" t="str">
        <f t="shared" si="10"/>
        <v>JN49DT</v>
      </c>
      <c r="J73" s="54">
        <f t="shared" si="11"/>
        <v>8.25</v>
      </c>
      <c r="K73" s="54">
        <f t="shared" si="25"/>
        <v>49.791666666666664</v>
      </c>
      <c r="L73" s="54">
        <f t="shared" si="26"/>
      </c>
      <c r="M73" s="54" t="e">
        <f t="shared" si="14"/>
        <v>#VALUE!</v>
      </c>
      <c r="N73" s="54" t="e">
        <f t="shared" si="27"/>
        <v>#VALUE!</v>
      </c>
      <c r="O73" s="58" t="e">
        <f t="shared" si="28"/>
        <v>#VALUE!</v>
      </c>
      <c r="P73" s="59">
        <f t="shared" si="29"/>
      </c>
      <c r="Q73" s="59" t="e">
        <f t="shared" si="30"/>
        <v>#VALUE!</v>
      </c>
      <c r="R73" s="59">
        <f t="shared" si="31"/>
      </c>
      <c r="S73" s="126" t="s">
        <v>1407</v>
      </c>
    </row>
    <row r="74" spans="1:19" ht="12.75">
      <c r="A74" s="55"/>
      <c r="B74" s="69"/>
      <c r="C74" s="69"/>
      <c r="D74" s="69"/>
      <c r="E74" s="70"/>
      <c r="F74" s="70"/>
      <c r="G74" s="69"/>
      <c r="H74" s="69"/>
      <c r="I74" s="54" t="str">
        <f t="shared" si="10"/>
        <v>JN49DT</v>
      </c>
      <c r="J74" s="54">
        <f t="shared" si="11"/>
        <v>8.25</v>
      </c>
      <c r="K74" s="54">
        <f t="shared" si="25"/>
        <v>49.791666666666664</v>
      </c>
      <c r="L74" s="54">
        <f t="shared" si="26"/>
      </c>
      <c r="M74" s="54" t="e">
        <f t="shared" si="14"/>
        <v>#VALUE!</v>
      </c>
      <c r="N74" s="54" t="e">
        <f t="shared" si="27"/>
        <v>#VALUE!</v>
      </c>
      <c r="O74" s="58" t="e">
        <f t="shared" si="28"/>
        <v>#VALUE!</v>
      </c>
      <c r="P74" s="59">
        <f t="shared" si="29"/>
      </c>
      <c r="Q74" s="59" t="e">
        <f t="shared" si="30"/>
        <v>#VALUE!</v>
      </c>
      <c r="R74" s="59">
        <f t="shared" si="31"/>
      </c>
      <c r="S74" s="126" t="s">
        <v>1407</v>
      </c>
    </row>
    <row r="75" spans="1:19" ht="12.75">
      <c r="A75" s="55"/>
      <c r="B75" s="69"/>
      <c r="C75" s="69"/>
      <c r="D75" s="69"/>
      <c r="E75" s="70"/>
      <c r="F75" s="70"/>
      <c r="G75" s="69"/>
      <c r="H75" s="69"/>
      <c r="I75" s="54" t="str">
        <f t="shared" si="10"/>
        <v>JN49DT</v>
      </c>
      <c r="J75" s="54">
        <f t="shared" si="11"/>
        <v>8.25</v>
      </c>
      <c r="K75" s="54">
        <f t="shared" si="25"/>
        <v>49.791666666666664</v>
      </c>
      <c r="L75" s="54">
        <f t="shared" si="26"/>
      </c>
      <c r="M75" s="54" t="e">
        <f t="shared" si="14"/>
        <v>#VALUE!</v>
      </c>
      <c r="N75" s="54" t="e">
        <f t="shared" si="27"/>
        <v>#VALUE!</v>
      </c>
      <c r="O75" s="58" t="e">
        <f t="shared" si="28"/>
        <v>#VALUE!</v>
      </c>
      <c r="P75" s="59">
        <f t="shared" si="29"/>
      </c>
      <c r="Q75" s="59" t="e">
        <f t="shared" si="30"/>
        <v>#VALUE!</v>
      </c>
      <c r="R75" s="59">
        <f t="shared" si="31"/>
      </c>
      <c r="S75" s="126" t="s">
        <v>1407</v>
      </c>
    </row>
    <row r="76" spans="1:19" ht="12.75">
      <c r="A76" s="55"/>
      <c r="B76" s="69"/>
      <c r="C76" s="69"/>
      <c r="D76" s="69"/>
      <c r="E76" s="70"/>
      <c r="F76" s="70"/>
      <c r="G76" s="69"/>
      <c r="H76" s="69"/>
      <c r="I76" s="54" t="str">
        <f t="shared" si="10"/>
        <v>JN49DT</v>
      </c>
      <c r="J76" s="54">
        <f t="shared" si="11"/>
        <v>8.25</v>
      </c>
      <c r="K76" s="54">
        <f t="shared" si="25"/>
        <v>49.791666666666664</v>
      </c>
      <c r="L76" s="54">
        <f t="shared" si="26"/>
      </c>
      <c r="M76" s="54" t="e">
        <f t="shared" si="14"/>
        <v>#VALUE!</v>
      </c>
      <c r="N76" s="54" t="e">
        <f t="shared" si="27"/>
        <v>#VALUE!</v>
      </c>
      <c r="O76" s="58" t="e">
        <f t="shared" si="28"/>
        <v>#VALUE!</v>
      </c>
      <c r="P76" s="59">
        <f t="shared" si="29"/>
      </c>
      <c r="Q76" s="59" t="e">
        <f t="shared" si="30"/>
        <v>#VALUE!</v>
      </c>
      <c r="R76" s="59">
        <f t="shared" si="31"/>
      </c>
      <c r="S76" s="126" t="s">
        <v>1407</v>
      </c>
    </row>
    <row r="77" spans="1:19" ht="12.75">
      <c r="A77" s="55"/>
      <c r="B77" s="69"/>
      <c r="C77" s="69"/>
      <c r="D77" s="69"/>
      <c r="E77" s="70"/>
      <c r="F77" s="70"/>
      <c r="G77" s="69"/>
      <c r="H77" s="69"/>
      <c r="I77" s="54" t="str">
        <f t="shared" si="10"/>
        <v>JN49DT</v>
      </c>
      <c r="J77" s="54">
        <f t="shared" si="11"/>
        <v>8.25</v>
      </c>
      <c r="K77" s="54">
        <f t="shared" si="25"/>
        <v>49.791666666666664</v>
      </c>
      <c r="L77" s="54">
        <f t="shared" si="26"/>
      </c>
      <c r="M77" s="54" t="e">
        <f t="shared" si="14"/>
        <v>#VALUE!</v>
      </c>
      <c r="N77" s="54" t="e">
        <f t="shared" si="27"/>
        <v>#VALUE!</v>
      </c>
      <c r="O77" s="58" t="e">
        <f t="shared" si="28"/>
        <v>#VALUE!</v>
      </c>
      <c r="P77" s="59">
        <f t="shared" si="29"/>
      </c>
      <c r="Q77" s="59" t="e">
        <f t="shared" si="30"/>
        <v>#VALUE!</v>
      </c>
      <c r="R77" s="59">
        <f t="shared" si="31"/>
      </c>
      <c r="S77" s="126" t="s">
        <v>1407</v>
      </c>
    </row>
    <row r="78" spans="1:19" ht="12.75">
      <c r="A78" s="55"/>
      <c r="B78" s="69"/>
      <c r="C78" s="69"/>
      <c r="D78" s="69"/>
      <c r="E78" s="70"/>
      <c r="F78" s="70"/>
      <c r="G78" s="69"/>
      <c r="H78" s="69"/>
      <c r="I78" s="54" t="str">
        <f t="shared" si="10"/>
        <v>JN49DT</v>
      </c>
      <c r="J78" s="54">
        <f t="shared" si="11"/>
        <v>8.25</v>
      </c>
      <c r="K78" s="54">
        <f t="shared" si="25"/>
        <v>49.791666666666664</v>
      </c>
      <c r="L78" s="54">
        <f t="shared" si="26"/>
      </c>
      <c r="M78" s="54" t="e">
        <f t="shared" si="14"/>
        <v>#VALUE!</v>
      </c>
      <c r="N78" s="54" t="e">
        <f t="shared" si="27"/>
        <v>#VALUE!</v>
      </c>
      <c r="O78" s="58" t="e">
        <f t="shared" si="28"/>
        <v>#VALUE!</v>
      </c>
      <c r="P78" s="59">
        <f t="shared" si="29"/>
      </c>
      <c r="Q78" s="59" t="e">
        <f t="shared" si="30"/>
        <v>#VALUE!</v>
      </c>
      <c r="R78" s="59">
        <f t="shared" si="31"/>
      </c>
      <c r="S78" s="126" t="s">
        <v>1407</v>
      </c>
    </row>
    <row r="79" spans="1:19" ht="12.75">
      <c r="A79" s="55"/>
      <c r="B79" s="69"/>
      <c r="C79" s="69"/>
      <c r="D79" s="69"/>
      <c r="E79" s="70"/>
      <c r="F79" s="70"/>
      <c r="G79" s="69"/>
      <c r="H79" s="69"/>
      <c r="I79" s="54" t="str">
        <f t="shared" si="10"/>
        <v>JN49DT</v>
      </c>
      <c r="J79" s="54">
        <f t="shared" si="11"/>
        <v>8.25</v>
      </c>
      <c r="K79" s="54">
        <f t="shared" si="25"/>
        <v>49.791666666666664</v>
      </c>
      <c r="L79" s="54">
        <f t="shared" si="26"/>
      </c>
      <c r="M79" s="54" t="e">
        <f t="shared" si="14"/>
        <v>#VALUE!</v>
      </c>
      <c r="N79" s="54" t="e">
        <f t="shared" si="27"/>
        <v>#VALUE!</v>
      </c>
      <c r="O79" s="58" t="e">
        <f t="shared" si="28"/>
        <v>#VALUE!</v>
      </c>
      <c r="P79" s="59">
        <f t="shared" si="29"/>
      </c>
      <c r="Q79" s="59" t="e">
        <f t="shared" si="30"/>
        <v>#VALUE!</v>
      </c>
      <c r="R79" s="59">
        <f t="shared" si="31"/>
      </c>
      <c r="S79" s="126" t="s">
        <v>1407</v>
      </c>
    </row>
    <row r="80" spans="1:19" ht="12.75">
      <c r="A80" s="55"/>
      <c r="B80" s="69"/>
      <c r="C80" s="69"/>
      <c r="D80" s="69"/>
      <c r="E80" s="70"/>
      <c r="F80" s="70"/>
      <c r="G80" s="69"/>
      <c r="H80" s="69"/>
      <c r="I80" s="54" t="str">
        <f t="shared" si="10"/>
        <v>JN49DT</v>
      </c>
      <c r="J80" s="54">
        <f t="shared" si="11"/>
        <v>8.25</v>
      </c>
      <c r="K80" s="54">
        <f t="shared" si="25"/>
        <v>49.791666666666664</v>
      </c>
      <c r="L80" s="54">
        <f t="shared" si="26"/>
      </c>
      <c r="M80" s="54" t="e">
        <f t="shared" si="14"/>
        <v>#VALUE!</v>
      </c>
      <c r="N80" s="54" t="e">
        <f t="shared" si="27"/>
        <v>#VALUE!</v>
      </c>
      <c r="O80" s="58" t="e">
        <f t="shared" si="28"/>
        <v>#VALUE!</v>
      </c>
      <c r="P80" s="59">
        <f t="shared" si="29"/>
      </c>
      <c r="Q80" s="59" t="e">
        <f t="shared" si="30"/>
        <v>#VALUE!</v>
      </c>
      <c r="R80" s="59">
        <f t="shared" si="31"/>
      </c>
      <c r="S80" s="126" t="s">
        <v>1407</v>
      </c>
    </row>
    <row r="81" spans="1:19" ht="12.75">
      <c r="A81" s="55"/>
      <c r="B81" s="69"/>
      <c r="C81" s="69"/>
      <c r="D81" s="69"/>
      <c r="E81" s="70"/>
      <c r="F81" s="70"/>
      <c r="G81" s="69"/>
      <c r="H81" s="69"/>
      <c r="I81" s="54" t="str">
        <f t="shared" si="10"/>
        <v>JN49DT</v>
      </c>
      <c r="J81" s="54">
        <f t="shared" si="11"/>
        <v>8.25</v>
      </c>
      <c r="K81" s="54">
        <f t="shared" si="25"/>
        <v>49.791666666666664</v>
      </c>
      <c r="L81" s="54">
        <f t="shared" si="26"/>
      </c>
      <c r="M81" s="54" t="e">
        <f t="shared" si="14"/>
        <v>#VALUE!</v>
      </c>
      <c r="N81" s="54" t="e">
        <f t="shared" si="27"/>
        <v>#VALUE!</v>
      </c>
      <c r="O81" s="58" t="e">
        <f t="shared" si="28"/>
        <v>#VALUE!</v>
      </c>
      <c r="P81" s="59">
        <f t="shared" si="29"/>
      </c>
      <c r="Q81" s="59" t="e">
        <f t="shared" si="30"/>
        <v>#VALUE!</v>
      </c>
      <c r="R81" s="59">
        <f t="shared" si="31"/>
      </c>
      <c r="S81" s="126" t="s">
        <v>1407</v>
      </c>
    </row>
    <row r="82" spans="1:19" ht="12.75">
      <c r="A82" s="55"/>
      <c r="B82" s="69"/>
      <c r="C82" s="69"/>
      <c r="D82" s="69"/>
      <c r="E82" s="70"/>
      <c r="F82" s="70"/>
      <c r="G82" s="69"/>
      <c r="H82" s="69"/>
      <c r="I82" s="54" t="str">
        <f t="shared" si="10"/>
        <v>JN49DT</v>
      </c>
      <c r="J82" s="54">
        <f t="shared" si="11"/>
        <v>8.25</v>
      </c>
      <c r="K82" s="54">
        <f t="shared" si="25"/>
        <v>49.791666666666664</v>
      </c>
      <c r="L82" s="54">
        <f t="shared" si="26"/>
      </c>
      <c r="M82" s="54" t="e">
        <f t="shared" si="14"/>
        <v>#VALUE!</v>
      </c>
      <c r="N82" s="54" t="e">
        <f t="shared" si="27"/>
        <v>#VALUE!</v>
      </c>
      <c r="O82" s="58" t="e">
        <f t="shared" si="28"/>
        <v>#VALUE!</v>
      </c>
      <c r="P82" s="59">
        <f t="shared" si="29"/>
      </c>
      <c r="Q82" s="59" t="e">
        <f t="shared" si="30"/>
        <v>#VALUE!</v>
      </c>
      <c r="R82" s="59">
        <f t="shared" si="31"/>
      </c>
      <c r="S82" s="126" t="s">
        <v>1407</v>
      </c>
    </row>
    <row r="83" spans="1:19" ht="12.75">
      <c r="A83" s="55"/>
      <c r="B83" s="69"/>
      <c r="C83" s="69"/>
      <c r="D83" s="69"/>
      <c r="E83" s="70"/>
      <c r="F83" s="70"/>
      <c r="G83" s="69"/>
      <c r="H83" s="69"/>
      <c r="I83" s="54" t="str">
        <f t="shared" si="10"/>
        <v>JN49DT</v>
      </c>
      <c r="J83" s="54">
        <f t="shared" si="11"/>
        <v>8.25</v>
      </c>
      <c r="K83" s="54">
        <f t="shared" si="25"/>
        <v>49.791666666666664</v>
      </c>
      <c r="L83" s="54">
        <f t="shared" si="26"/>
      </c>
      <c r="M83" s="54" t="e">
        <f t="shared" si="14"/>
        <v>#VALUE!</v>
      </c>
      <c r="N83" s="54" t="e">
        <f t="shared" si="27"/>
        <v>#VALUE!</v>
      </c>
      <c r="O83" s="58" t="e">
        <f t="shared" si="28"/>
        <v>#VALUE!</v>
      </c>
      <c r="P83" s="59">
        <f t="shared" si="29"/>
      </c>
      <c r="Q83" s="59" t="e">
        <f t="shared" si="30"/>
        <v>#VALUE!</v>
      </c>
      <c r="R83" s="59">
        <f t="shared" si="31"/>
      </c>
      <c r="S83" s="126" t="s">
        <v>1407</v>
      </c>
    </row>
    <row r="84" spans="1:19" ht="12.75">
      <c r="A84" s="55"/>
      <c r="B84" s="69"/>
      <c r="C84" s="69"/>
      <c r="D84" s="69"/>
      <c r="E84" s="70"/>
      <c r="F84" s="70"/>
      <c r="G84" s="69"/>
      <c r="H84" s="69"/>
      <c r="I84" s="54" t="str">
        <f t="shared" si="10"/>
        <v>JN49DT</v>
      </c>
      <c r="J84" s="54">
        <f t="shared" si="11"/>
        <v>8.25</v>
      </c>
      <c r="K84" s="54">
        <f t="shared" si="25"/>
        <v>49.791666666666664</v>
      </c>
      <c r="L84" s="54">
        <f t="shared" si="26"/>
      </c>
      <c r="M84" s="54" t="e">
        <f t="shared" si="14"/>
        <v>#VALUE!</v>
      </c>
      <c r="N84" s="54" t="e">
        <f t="shared" si="27"/>
        <v>#VALUE!</v>
      </c>
      <c r="O84" s="58" t="e">
        <f t="shared" si="28"/>
        <v>#VALUE!</v>
      </c>
      <c r="P84" s="59">
        <f t="shared" si="29"/>
      </c>
      <c r="Q84" s="59" t="e">
        <f t="shared" si="30"/>
        <v>#VALUE!</v>
      </c>
      <c r="R84" s="59">
        <f t="shared" si="31"/>
      </c>
      <c r="S84" s="126" t="s">
        <v>1407</v>
      </c>
    </row>
    <row r="85" spans="1:19" ht="12.75">
      <c r="A85" s="55"/>
      <c r="B85" s="69"/>
      <c r="C85" s="69"/>
      <c r="D85" s="69"/>
      <c r="E85" s="70"/>
      <c r="F85" s="70"/>
      <c r="G85" s="69"/>
      <c r="H85" s="69"/>
      <c r="I85" s="54" t="str">
        <f t="shared" si="10"/>
        <v>JN49DT</v>
      </c>
      <c r="J85" s="54">
        <f t="shared" si="11"/>
        <v>8.25</v>
      </c>
      <c r="K85" s="54">
        <f t="shared" si="25"/>
        <v>49.791666666666664</v>
      </c>
      <c r="L85" s="54">
        <f t="shared" si="26"/>
      </c>
      <c r="M85" s="54" t="e">
        <f t="shared" si="14"/>
        <v>#VALUE!</v>
      </c>
      <c r="N85" s="54" t="e">
        <f t="shared" si="27"/>
        <v>#VALUE!</v>
      </c>
      <c r="O85" s="58" t="e">
        <f t="shared" si="28"/>
        <v>#VALUE!</v>
      </c>
      <c r="P85" s="59">
        <f t="shared" si="29"/>
      </c>
      <c r="Q85" s="59" t="e">
        <f t="shared" si="30"/>
        <v>#VALUE!</v>
      </c>
      <c r="R85" s="59">
        <f t="shared" si="31"/>
      </c>
      <c r="S85" s="126" t="s">
        <v>1407</v>
      </c>
    </row>
    <row r="86" spans="1:19" ht="13.5" thickBot="1">
      <c r="A86" s="61"/>
      <c r="B86" s="71"/>
      <c r="C86" s="71"/>
      <c r="D86" s="71"/>
      <c r="E86" s="72"/>
      <c r="F86" s="72"/>
      <c r="G86" s="71"/>
      <c r="H86" s="71"/>
      <c r="I86" s="64" t="str">
        <f t="shared" si="10"/>
        <v>JN49DT</v>
      </c>
      <c r="J86" s="64">
        <f t="shared" si="11"/>
        <v>8.25</v>
      </c>
      <c r="K86" s="64">
        <f t="shared" si="25"/>
        <v>49.791666666666664</v>
      </c>
      <c r="L86" s="64">
        <f t="shared" si="26"/>
      </c>
      <c r="M86" s="64" t="e">
        <f t="shared" si="14"/>
        <v>#VALUE!</v>
      </c>
      <c r="N86" s="64" t="e">
        <f t="shared" si="27"/>
        <v>#VALUE!</v>
      </c>
      <c r="O86" s="65" t="e">
        <f t="shared" si="28"/>
        <v>#VALUE!</v>
      </c>
      <c r="P86" s="66">
        <f t="shared" si="29"/>
      </c>
      <c r="Q86" s="66" t="e">
        <f t="shared" si="30"/>
        <v>#VALUE!</v>
      </c>
      <c r="R86" s="66">
        <f t="shared" si="31"/>
      </c>
      <c r="S86" s="127" t="s">
        <v>1407</v>
      </c>
    </row>
  </sheetData>
  <autoFilter ref="A3:S3"/>
  <conditionalFormatting sqref="S4:S86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S63"/>
  <sheetViews>
    <sheetView workbookViewId="0" topLeftCell="A1">
      <pane ySplit="3" topLeftCell="BM2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8515625" style="84" customWidth="1"/>
    <col min="2" max="2" width="8.7109375" style="80" bestFit="1" customWidth="1"/>
    <col min="3" max="3" width="12.00390625" style="80" bestFit="1" customWidth="1"/>
    <col min="4" max="4" width="5.140625" style="80" bestFit="1" customWidth="1"/>
    <col min="5" max="5" width="8.7109375" style="81" bestFit="1" customWidth="1"/>
    <col min="6" max="6" width="5.140625" style="81" bestFit="1" customWidth="1"/>
    <col min="7" max="7" width="5.00390625" style="80" bestFit="1" customWidth="1"/>
    <col min="8" max="8" width="17.421875" style="80" bestFit="1" customWidth="1"/>
    <col min="9" max="9" width="14.8515625" style="80" hidden="1" customWidth="1"/>
    <col min="10" max="10" width="11.28125" style="80" hidden="1" customWidth="1"/>
    <col min="11" max="11" width="12.00390625" style="80" hidden="1" customWidth="1"/>
    <col min="12" max="12" width="14.8515625" style="80" hidden="1" customWidth="1"/>
    <col min="13" max="13" width="12.57421875" style="80" hidden="1" customWidth="1"/>
    <col min="14" max="14" width="12.00390625" style="80" hidden="1" customWidth="1"/>
    <col min="15" max="15" width="10.140625" style="80" hidden="1" customWidth="1"/>
    <col min="16" max="16" width="5.00390625" style="83" bestFit="1" customWidth="1"/>
    <col min="17" max="17" width="7.8515625" style="83" hidden="1" customWidth="1"/>
    <col min="18" max="18" width="7.28125" style="83" bestFit="1" customWidth="1"/>
    <col min="19" max="19" width="8.8515625" style="80" bestFit="1" customWidth="1"/>
    <col min="20" max="16384" width="16.28125" style="80" customWidth="1"/>
  </cols>
  <sheetData>
    <row r="1" spans="1:18" ht="18">
      <c r="A1" s="21" t="s">
        <v>310</v>
      </c>
      <c r="B1" s="30"/>
      <c r="C1" s="22" t="str">
        <f>Grunddaten!$C$7</f>
        <v>Dalheim</v>
      </c>
      <c r="D1" s="30"/>
      <c r="E1" s="31"/>
      <c r="F1" s="31"/>
      <c r="G1" s="30"/>
      <c r="H1" s="32">
        <v>38771</v>
      </c>
      <c r="I1" s="30"/>
      <c r="J1" s="30"/>
      <c r="K1" s="30"/>
      <c r="L1" s="30"/>
      <c r="M1" s="30"/>
      <c r="N1" s="30"/>
      <c r="O1" s="30"/>
      <c r="P1" s="33"/>
      <c r="Q1" s="33"/>
      <c r="R1" s="33"/>
    </row>
    <row r="2" spans="1:18" ht="18.75" thickBot="1">
      <c r="A2" s="21" t="s">
        <v>311</v>
      </c>
      <c r="B2" s="30"/>
      <c r="C2" s="22" t="str">
        <f>UPPER(Grunddaten!$C$11)</f>
        <v>JN49DT</v>
      </c>
      <c r="D2" s="30"/>
      <c r="E2" s="31"/>
      <c r="F2" s="31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</row>
    <row r="3" spans="1:19" s="68" customFormat="1" ht="50.25" customHeight="1" thickBot="1">
      <c r="A3" s="166" t="s">
        <v>318</v>
      </c>
      <c r="B3" s="167" t="s">
        <v>307</v>
      </c>
      <c r="C3" s="167" t="s">
        <v>308</v>
      </c>
      <c r="D3" s="167" t="s">
        <v>736</v>
      </c>
      <c r="E3" s="167" t="s">
        <v>732</v>
      </c>
      <c r="F3" s="167" t="s">
        <v>733</v>
      </c>
      <c r="G3" s="167" t="s">
        <v>734</v>
      </c>
      <c r="H3" s="167" t="s">
        <v>309</v>
      </c>
      <c r="I3" s="162" t="s">
        <v>5</v>
      </c>
      <c r="J3" s="162" t="s">
        <v>4</v>
      </c>
      <c r="K3" s="162" t="s">
        <v>3</v>
      </c>
      <c r="L3" s="162" t="s">
        <v>5</v>
      </c>
      <c r="M3" s="162" t="s">
        <v>4</v>
      </c>
      <c r="N3" s="162" t="s">
        <v>3</v>
      </c>
      <c r="O3" s="162" t="s">
        <v>2</v>
      </c>
      <c r="P3" s="163" t="s">
        <v>317</v>
      </c>
      <c r="Q3" s="164" t="s">
        <v>1</v>
      </c>
      <c r="R3" s="164" t="s">
        <v>0</v>
      </c>
      <c r="S3" s="165" t="s">
        <v>1409</v>
      </c>
    </row>
    <row r="4" spans="1:19" ht="12.75">
      <c r="A4" s="134"/>
      <c r="B4" s="108"/>
      <c r="C4" s="108"/>
      <c r="D4" s="108"/>
      <c r="E4" s="135"/>
      <c r="F4" s="135"/>
      <c r="G4" s="108"/>
      <c r="H4" s="108"/>
      <c r="I4" s="108" t="str">
        <f aca="true" t="shared" si="0" ref="I4:I63">UPPER($C$2)</f>
        <v>JN49DT</v>
      </c>
      <c r="J4" s="108">
        <f aca="true" t="shared" si="1" ref="J4:J63">(CODE(MID(I4,1,1))-74)*20+MID(I4,3,1)*2+(CODE(MID(I4,5,1))-65)/12</f>
        <v>8.25</v>
      </c>
      <c r="K4" s="108">
        <f aca="true" t="shared" si="2" ref="K4:K42">(CODE(MID(I4,2,1))-74)*10+MID(I4,4,1)*1+(CODE(MID(I4,6,1))-65)/24</f>
        <v>49.791666666666664</v>
      </c>
      <c r="L4" s="108">
        <f aca="true" t="shared" si="3" ref="L4:L42">UPPER(C4)</f>
      </c>
      <c r="M4" s="108" t="e">
        <f aca="true" t="shared" si="4" ref="M4:M63">(CODE(MID(L4,1,1))-74)*20+MID(L4,3,1)*2+(CODE(MID(L4,5,1))-65)/12</f>
        <v>#VALUE!</v>
      </c>
      <c r="N4" s="108" t="e">
        <f aca="true" t="shared" si="5" ref="N4:N42">(CODE(MID(L4,2,1))-74)*10+MID(L4,4,1)*1+(CODE(MID(L4,6,1))-65)/24</f>
        <v>#VALUE!</v>
      </c>
      <c r="O4" s="109" t="e">
        <f aca="true" t="shared" si="6" ref="O4:O42">ACOS(SIN(N4*PI()/180)*SIN(K4*PI()/180)+COS(N4*PI()/180)*COS(K4*PI()/180)*COS((J4-M4)*PI()/180))</f>
        <v>#VALUE!</v>
      </c>
      <c r="P4" s="110">
        <f aca="true" t="shared" si="7" ref="P4:P42">IF(C4="","",6371.3*O4)</f>
      </c>
      <c r="Q4" s="110" t="e">
        <f aca="true" t="shared" si="8" ref="Q4:Q42">ACOS((SIN(N4*PI()/180)-SIN(K4*PI()/180)*COS(O4))/(COS(K4*PI()/180)*SIN(O4)))*180/PI()</f>
        <v>#VALUE!</v>
      </c>
      <c r="R4" s="110">
        <f>IF(C4="","",IF((SIN((M4-J4)*PI()/180))&lt;0,360-Q4,Q4))</f>
      </c>
      <c r="S4" s="133" t="s">
        <v>1407</v>
      </c>
    </row>
    <row r="5" spans="1:19" ht="12.75">
      <c r="A5" s="85">
        <v>24025000</v>
      </c>
      <c r="B5" s="45" t="s">
        <v>1222</v>
      </c>
      <c r="C5" s="45" t="s">
        <v>847</v>
      </c>
      <c r="D5" s="45">
        <v>8</v>
      </c>
      <c r="E5" s="86" t="s">
        <v>790</v>
      </c>
      <c r="F5" s="86"/>
      <c r="G5" s="45">
        <v>250</v>
      </c>
      <c r="H5" s="45"/>
      <c r="I5" s="45" t="str">
        <f t="shared" si="0"/>
        <v>JN49DT</v>
      </c>
      <c r="J5" s="45">
        <f t="shared" si="1"/>
        <v>8.25</v>
      </c>
      <c r="K5" s="45">
        <f>(CODE(MID(I5,2,1))-74)*10+MID(I5,4,1)*1+(CODE(MID(I5,6,1))-65)/24</f>
        <v>49.791666666666664</v>
      </c>
      <c r="L5" s="45" t="str">
        <f>UPPER(C5)</f>
        <v>IO90IO</v>
      </c>
      <c r="M5" s="45">
        <f t="shared" si="4"/>
        <v>-1.3333333333333335</v>
      </c>
      <c r="N5" s="45">
        <f>(CODE(MID(L5,2,1))-74)*10+MID(L5,4,1)*1+(CODE(MID(L5,6,1))-65)/24</f>
        <v>50.583333333333336</v>
      </c>
      <c r="O5" s="46">
        <f>ACOS(SIN(N5*PI()/180)*SIN(K5*PI()/180)+COS(N5*PI()/180)*COS(K5*PI()/180)*COS((J5-M5)*PI()/180))</f>
        <v>0.1079032959855597</v>
      </c>
      <c r="P5" s="47">
        <f>IF(C5="","",6371.3*O5)</f>
        <v>687.4842697127965</v>
      </c>
      <c r="Q5" s="47">
        <f>ACOS((SIN(N5*PI()/180)-SIN(K5*PI()/180)*COS(O5))/(COS(K5*PI()/180)*SIN(O5)))*180/PI()</f>
        <v>78.98102322477212</v>
      </c>
      <c r="R5" s="47">
        <f>IF(C5="","",IF((SIN((M5-J5)*PI()/180))&lt;0,360-Q5,Q5))</f>
        <v>281.0189767752279</v>
      </c>
      <c r="S5" s="126" t="s">
        <v>1407</v>
      </c>
    </row>
    <row r="6" spans="1:19" ht="12.75">
      <c r="A6" s="85">
        <v>24048055</v>
      </c>
      <c r="B6" s="45" t="s">
        <v>132</v>
      </c>
      <c r="C6" s="45" t="s">
        <v>506</v>
      </c>
      <c r="D6" s="45">
        <v>0.6</v>
      </c>
      <c r="E6" s="86" t="s">
        <v>1223</v>
      </c>
      <c r="F6" s="86" t="s">
        <v>735</v>
      </c>
      <c r="G6" s="45">
        <v>312</v>
      </c>
      <c r="H6" s="45" t="s">
        <v>1224</v>
      </c>
      <c r="I6" s="45" t="str">
        <f t="shared" si="0"/>
        <v>JN49DT</v>
      </c>
      <c r="J6" s="45">
        <f t="shared" si="1"/>
        <v>8.25</v>
      </c>
      <c r="K6" s="45">
        <f t="shared" si="2"/>
        <v>49.791666666666664</v>
      </c>
      <c r="L6" s="45" t="str">
        <f t="shared" si="3"/>
        <v>JO31SL</v>
      </c>
      <c r="M6" s="45">
        <f t="shared" si="4"/>
        <v>7.5</v>
      </c>
      <c r="N6" s="45">
        <f t="shared" si="5"/>
        <v>51.458333333333336</v>
      </c>
      <c r="O6" s="46">
        <f t="shared" si="6"/>
        <v>0.030250486563803136</v>
      </c>
      <c r="P6" s="47">
        <f t="shared" si="7"/>
        <v>192.73492504395892</v>
      </c>
      <c r="Q6" s="47">
        <f t="shared" si="8"/>
        <v>15.643662496415004</v>
      </c>
      <c r="R6" s="47">
        <f aca="true" t="shared" si="9" ref="R6:R63">IF(C6="","",IF((SIN((M6-J6)*PI()/180))&lt;0,360-Q6,Q6))</f>
        <v>344.356337503585</v>
      </c>
      <c r="S6" s="126" t="s">
        <v>1407</v>
      </c>
    </row>
    <row r="7" spans="1:19" ht="12.75">
      <c r="A7" s="85">
        <v>24048202</v>
      </c>
      <c r="B7" s="45" t="s">
        <v>1218</v>
      </c>
      <c r="C7" s="45" t="s">
        <v>1219</v>
      </c>
      <c r="D7" s="45"/>
      <c r="E7" s="86"/>
      <c r="F7" s="86"/>
      <c r="G7" s="45"/>
      <c r="H7" s="45"/>
      <c r="I7" s="45" t="str">
        <f t="shared" si="0"/>
        <v>JN49DT</v>
      </c>
      <c r="J7" s="45">
        <f t="shared" si="1"/>
        <v>8.25</v>
      </c>
      <c r="K7" s="45">
        <f aca="true" t="shared" si="10" ref="K7:K63">(CODE(MID(I7,2,1))-74)*10+MID(I7,4,1)*1+(CODE(MID(I7,6,1))-65)/24</f>
        <v>49.791666666666664</v>
      </c>
      <c r="L7" s="45" t="str">
        <f aca="true" t="shared" si="11" ref="L7:L63">UPPER(C7)</f>
        <v>JO22JH</v>
      </c>
      <c r="M7" s="45">
        <f t="shared" si="4"/>
        <v>4.75</v>
      </c>
      <c r="N7" s="45">
        <f aca="true" t="shared" si="12" ref="N7:N63">(CODE(MID(L7,2,1))-74)*10+MID(L7,4,1)*1+(CODE(MID(L7,6,1))-65)/24</f>
        <v>52.291666666666664</v>
      </c>
      <c r="O7" s="46">
        <f aca="true" t="shared" si="13" ref="O7:O63">ACOS(SIN(N7*PI()/180)*SIN(K7*PI()/180)+COS(N7*PI()/180)*COS(K7*PI()/180)*COS((J7-M7)*PI()/180))</f>
        <v>0.05811611926331861</v>
      </c>
      <c r="P7" s="47">
        <f aca="true" t="shared" si="14" ref="P7:P63">IF(C7="","",6371.3*O7)</f>
        <v>370.2752306623819</v>
      </c>
      <c r="Q7" s="47">
        <f aca="true" t="shared" si="15" ref="Q7:Q63">ACOS((SIN(N7*PI()/180)-SIN(K7*PI()/180)*COS(O7))/(COS(K7*PI()/180)*SIN(O7)))*180/PI()</f>
        <v>40.0058736613191</v>
      </c>
      <c r="R7" s="47">
        <f t="shared" si="9"/>
        <v>319.99412633868087</v>
      </c>
      <c r="S7" s="126" t="s">
        <v>1407</v>
      </c>
    </row>
    <row r="8" spans="1:19" ht="12.75">
      <c r="A8" s="85">
        <v>24048805</v>
      </c>
      <c r="B8" s="45" t="s">
        <v>9</v>
      </c>
      <c r="C8" s="45" t="s">
        <v>10</v>
      </c>
      <c r="D8" s="45"/>
      <c r="E8" s="86" t="s">
        <v>769</v>
      </c>
      <c r="F8" s="86" t="s">
        <v>735</v>
      </c>
      <c r="G8" s="45">
        <v>90</v>
      </c>
      <c r="H8" s="45" t="s">
        <v>871</v>
      </c>
      <c r="I8" s="45" t="str">
        <f t="shared" si="0"/>
        <v>JN49DT</v>
      </c>
      <c r="J8" s="45">
        <f t="shared" si="1"/>
        <v>8.25</v>
      </c>
      <c r="K8" s="45">
        <f t="shared" si="10"/>
        <v>49.791666666666664</v>
      </c>
      <c r="L8" s="45" t="str">
        <f t="shared" si="11"/>
        <v>JO53QP</v>
      </c>
      <c r="M8" s="45">
        <f t="shared" si="4"/>
        <v>11.333333333333334</v>
      </c>
      <c r="N8" s="45">
        <f t="shared" si="12"/>
        <v>53.625</v>
      </c>
      <c r="O8" s="46">
        <f t="shared" si="13"/>
        <v>0.07473699651632582</v>
      </c>
      <c r="P8" s="47">
        <f t="shared" si="14"/>
        <v>476.1718259044667</v>
      </c>
      <c r="Q8" s="47">
        <f t="shared" si="15"/>
        <v>25.29186090622559</v>
      </c>
      <c r="R8" s="47">
        <f t="shared" si="9"/>
        <v>25.29186090622559</v>
      </c>
      <c r="S8" s="126" t="s">
        <v>1407</v>
      </c>
    </row>
    <row r="9" spans="1:19" ht="12.75">
      <c r="A9" s="85">
        <v>24048815</v>
      </c>
      <c r="B9" s="45" t="s">
        <v>109</v>
      </c>
      <c r="C9" s="45" t="s">
        <v>110</v>
      </c>
      <c r="D9" s="45">
        <v>0.3</v>
      </c>
      <c r="E9" s="86" t="s">
        <v>769</v>
      </c>
      <c r="F9" s="86" t="s">
        <v>735</v>
      </c>
      <c r="G9" s="45">
        <v>465</v>
      </c>
      <c r="H9" s="45" t="s">
        <v>1225</v>
      </c>
      <c r="I9" s="45" t="str">
        <f t="shared" si="0"/>
        <v>JN49DT</v>
      </c>
      <c r="J9" s="45">
        <f t="shared" si="1"/>
        <v>8.25</v>
      </c>
      <c r="K9" s="45">
        <f t="shared" si="10"/>
        <v>49.791666666666664</v>
      </c>
      <c r="L9" s="45" t="str">
        <f t="shared" si="11"/>
        <v>JN39NK</v>
      </c>
      <c r="M9" s="45">
        <f t="shared" si="4"/>
        <v>7.083333333333333</v>
      </c>
      <c r="N9" s="45">
        <f t="shared" si="12"/>
        <v>49.416666666666664</v>
      </c>
      <c r="O9" s="46">
        <f t="shared" si="13"/>
        <v>0.014729719281438403</v>
      </c>
      <c r="P9" s="47">
        <f t="shared" si="14"/>
        <v>93.8474604578285</v>
      </c>
      <c r="Q9" s="47">
        <f t="shared" si="15"/>
        <v>115.93550474228866</v>
      </c>
      <c r="R9" s="47">
        <f t="shared" si="9"/>
        <v>244.06449525771134</v>
      </c>
      <c r="S9" s="126" t="s">
        <v>1407</v>
      </c>
    </row>
    <row r="10" spans="1:19" ht="12.75">
      <c r="A10" s="85">
        <v>24048820</v>
      </c>
      <c r="B10" s="45" t="s">
        <v>222</v>
      </c>
      <c r="C10" s="45" t="s">
        <v>220</v>
      </c>
      <c r="D10" s="45">
        <v>0.12</v>
      </c>
      <c r="E10" s="86" t="s">
        <v>769</v>
      </c>
      <c r="F10" s="86" t="s">
        <v>735</v>
      </c>
      <c r="G10" s="45">
        <v>175</v>
      </c>
      <c r="H10" s="45" t="s">
        <v>221</v>
      </c>
      <c r="I10" s="45" t="str">
        <f t="shared" si="0"/>
        <v>JN49DT</v>
      </c>
      <c r="J10" s="45">
        <f t="shared" si="1"/>
        <v>8.25</v>
      </c>
      <c r="K10" s="45">
        <f t="shared" si="10"/>
        <v>49.791666666666664</v>
      </c>
      <c r="L10" s="45" t="str">
        <f t="shared" si="11"/>
        <v>JO31MC</v>
      </c>
      <c r="M10" s="45">
        <f t="shared" si="4"/>
        <v>7</v>
      </c>
      <c r="N10" s="45">
        <f t="shared" si="12"/>
        <v>51.083333333333336</v>
      </c>
      <c r="O10" s="46">
        <f t="shared" si="13"/>
        <v>0.02648129201942262</v>
      </c>
      <c r="P10" s="47">
        <f t="shared" si="14"/>
        <v>168.72025584334733</v>
      </c>
      <c r="Q10" s="47">
        <f t="shared" si="15"/>
        <v>31.16827823046805</v>
      </c>
      <c r="R10" s="47">
        <f t="shared" si="9"/>
        <v>328.83172176953195</v>
      </c>
      <c r="S10" s="126" t="s">
        <v>1407</v>
      </c>
    </row>
    <row r="11" spans="1:19" ht="12.75">
      <c r="A11" s="85">
        <v>24048833</v>
      </c>
      <c r="B11" s="45" t="s">
        <v>504</v>
      </c>
      <c r="C11" s="45" t="s">
        <v>194</v>
      </c>
      <c r="D11" s="45" t="s">
        <v>1226</v>
      </c>
      <c r="E11" s="86" t="s">
        <v>769</v>
      </c>
      <c r="F11" s="86" t="s">
        <v>735</v>
      </c>
      <c r="G11" s="45">
        <v>1090</v>
      </c>
      <c r="H11" s="45" t="s">
        <v>195</v>
      </c>
      <c r="I11" s="45" t="str">
        <f t="shared" si="0"/>
        <v>JN49DT</v>
      </c>
      <c r="J11" s="45">
        <f t="shared" si="1"/>
        <v>8.25</v>
      </c>
      <c r="K11" s="45">
        <f t="shared" si="10"/>
        <v>49.791666666666664</v>
      </c>
      <c r="L11" s="45" t="str">
        <f t="shared" si="11"/>
        <v>JO50WB</v>
      </c>
      <c r="M11" s="45">
        <f t="shared" si="4"/>
        <v>11.833333333333334</v>
      </c>
      <c r="N11" s="45">
        <f t="shared" si="12"/>
        <v>50.041666666666664</v>
      </c>
      <c r="O11" s="46">
        <f t="shared" si="13"/>
        <v>0.04050190530823339</v>
      </c>
      <c r="P11" s="47">
        <f t="shared" si="14"/>
        <v>258.0497892903474</v>
      </c>
      <c r="Q11" s="47">
        <f t="shared" si="15"/>
        <v>82.44705599146883</v>
      </c>
      <c r="R11" s="47">
        <f t="shared" si="9"/>
        <v>82.44705599146883</v>
      </c>
      <c r="S11" s="126" t="s">
        <v>1407</v>
      </c>
    </row>
    <row r="12" spans="1:19" ht="12.75">
      <c r="A12" s="85">
        <v>24048840</v>
      </c>
      <c r="B12" s="45" t="s">
        <v>28</v>
      </c>
      <c r="C12" s="45" t="s">
        <v>29</v>
      </c>
      <c r="D12" s="45">
        <v>0.5</v>
      </c>
      <c r="E12" s="86" t="s">
        <v>769</v>
      </c>
      <c r="F12" s="86">
        <v>0</v>
      </c>
      <c r="G12" s="45">
        <v>925</v>
      </c>
      <c r="H12" s="45" t="s">
        <v>1227</v>
      </c>
      <c r="I12" s="45" t="str">
        <f t="shared" si="0"/>
        <v>JN49DT</v>
      </c>
      <c r="J12" s="45">
        <f t="shared" si="1"/>
        <v>8.25</v>
      </c>
      <c r="K12" s="45">
        <f t="shared" si="10"/>
        <v>49.791666666666664</v>
      </c>
      <c r="L12" s="45" t="str">
        <f t="shared" si="11"/>
        <v>JO50WC</v>
      </c>
      <c r="M12" s="45">
        <f t="shared" si="4"/>
        <v>11.833333333333334</v>
      </c>
      <c r="N12" s="45">
        <f t="shared" si="12"/>
        <v>50.083333333333336</v>
      </c>
      <c r="O12" s="46">
        <f t="shared" si="13"/>
        <v>0.04056936473584449</v>
      </c>
      <c r="P12" s="47">
        <f t="shared" si="14"/>
        <v>258.47959354148605</v>
      </c>
      <c r="Q12" s="47">
        <f t="shared" si="15"/>
        <v>81.42329167293617</v>
      </c>
      <c r="R12" s="47">
        <f t="shared" si="9"/>
        <v>81.42329167293617</v>
      </c>
      <c r="S12" s="126" t="s">
        <v>1407</v>
      </c>
    </row>
    <row r="13" spans="1:19" ht="12.75">
      <c r="A13" s="85">
        <v>24048850</v>
      </c>
      <c r="B13" s="45" t="s">
        <v>196</v>
      </c>
      <c r="C13" s="45" t="s">
        <v>130</v>
      </c>
      <c r="D13" s="45">
        <v>0.05</v>
      </c>
      <c r="E13" s="86" t="s">
        <v>1228</v>
      </c>
      <c r="F13" s="86" t="s">
        <v>735</v>
      </c>
      <c r="G13" s="45">
        <v>80</v>
      </c>
      <c r="H13" s="45"/>
      <c r="I13" s="45" t="str">
        <f t="shared" si="0"/>
        <v>JN49DT</v>
      </c>
      <c r="J13" s="45">
        <f t="shared" si="1"/>
        <v>8.25</v>
      </c>
      <c r="K13" s="45">
        <f t="shared" si="10"/>
        <v>49.791666666666664</v>
      </c>
      <c r="L13" s="45" t="str">
        <f t="shared" si="11"/>
        <v>JO31JK</v>
      </c>
      <c r="M13" s="45">
        <f t="shared" si="4"/>
        <v>6.75</v>
      </c>
      <c r="N13" s="45">
        <f t="shared" si="12"/>
        <v>51.416666666666664</v>
      </c>
      <c r="O13" s="46">
        <f t="shared" si="13"/>
        <v>0.0328687203664928</v>
      </c>
      <c r="P13" s="47">
        <f t="shared" si="14"/>
        <v>209.41647807103558</v>
      </c>
      <c r="Q13" s="47">
        <f t="shared" si="15"/>
        <v>29.786650493890136</v>
      </c>
      <c r="R13" s="47">
        <f t="shared" si="9"/>
        <v>330.21334950610986</v>
      </c>
      <c r="S13" s="126" t="s">
        <v>1407</v>
      </c>
    </row>
    <row r="14" spans="1:19" ht="12.75">
      <c r="A14" s="85">
        <v>24048853</v>
      </c>
      <c r="B14" s="45" t="s">
        <v>270</v>
      </c>
      <c r="C14" s="45" t="s">
        <v>271</v>
      </c>
      <c r="D14" s="45">
        <v>0.01</v>
      </c>
      <c r="E14" s="86" t="s">
        <v>1229</v>
      </c>
      <c r="F14" s="86" t="s">
        <v>1230</v>
      </c>
      <c r="G14" s="45">
        <v>1838</v>
      </c>
      <c r="H14" s="45" t="s">
        <v>272</v>
      </c>
      <c r="I14" s="45" t="str">
        <f t="shared" si="0"/>
        <v>JN49DT</v>
      </c>
      <c r="J14" s="45">
        <f t="shared" si="1"/>
        <v>8.25</v>
      </c>
      <c r="K14" s="45">
        <f t="shared" si="10"/>
        <v>49.791666666666664</v>
      </c>
      <c r="L14" s="45" t="str">
        <f t="shared" si="11"/>
        <v>JN67AQ</v>
      </c>
      <c r="M14" s="45">
        <f t="shared" si="4"/>
        <v>12</v>
      </c>
      <c r="N14" s="45">
        <f t="shared" si="12"/>
        <v>47.666666666666664</v>
      </c>
      <c r="O14" s="46">
        <f t="shared" si="13"/>
        <v>0.05690286033554526</v>
      </c>
      <c r="P14" s="47">
        <f t="shared" si="14"/>
        <v>362.5451940558595</v>
      </c>
      <c r="Q14" s="47">
        <f t="shared" si="15"/>
        <v>129.24382214242027</v>
      </c>
      <c r="R14" s="47">
        <f t="shared" si="9"/>
        <v>129.24382214242027</v>
      </c>
      <c r="S14" s="126" t="s">
        <v>1407</v>
      </c>
    </row>
    <row r="15" spans="1:19" ht="12.75">
      <c r="A15" s="85">
        <v>24048860</v>
      </c>
      <c r="B15" s="45" t="s">
        <v>231</v>
      </c>
      <c r="C15" s="45" t="s">
        <v>232</v>
      </c>
      <c r="D15" s="45">
        <v>0.03</v>
      </c>
      <c r="E15" s="86" t="s">
        <v>1231</v>
      </c>
      <c r="F15" s="86" t="s">
        <v>1232</v>
      </c>
      <c r="G15" s="45">
        <v>1456</v>
      </c>
      <c r="H15" s="45" t="s">
        <v>233</v>
      </c>
      <c r="I15" s="45" t="str">
        <f t="shared" si="0"/>
        <v>JN49DT</v>
      </c>
      <c r="J15" s="45">
        <f t="shared" si="1"/>
        <v>8.25</v>
      </c>
      <c r="K15" s="45">
        <f t="shared" si="10"/>
        <v>49.791666666666664</v>
      </c>
      <c r="L15" s="45" t="str">
        <f t="shared" si="11"/>
        <v>JN69NC</v>
      </c>
      <c r="M15" s="45">
        <f t="shared" si="4"/>
        <v>13.083333333333334</v>
      </c>
      <c r="N15" s="45">
        <f t="shared" si="12"/>
        <v>49.083333333333336</v>
      </c>
      <c r="O15" s="46">
        <f t="shared" si="13"/>
        <v>0.0562207408470945</v>
      </c>
      <c r="P15" s="47">
        <f t="shared" si="14"/>
        <v>358.1992061590932</v>
      </c>
      <c r="Q15" s="47">
        <f t="shared" si="15"/>
        <v>100.85665968919035</v>
      </c>
      <c r="R15" s="47">
        <f t="shared" si="9"/>
        <v>100.85665968919035</v>
      </c>
      <c r="S15" s="126" t="s">
        <v>1407</v>
      </c>
    </row>
    <row r="16" spans="1:19" ht="12.75">
      <c r="A16" s="85">
        <v>24048865</v>
      </c>
      <c r="B16" s="45" t="s">
        <v>135</v>
      </c>
      <c r="C16" s="45" t="s">
        <v>136</v>
      </c>
      <c r="D16" s="45">
        <v>1</v>
      </c>
      <c r="E16" s="86" t="s">
        <v>1233</v>
      </c>
      <c r="F16" s="86" t="s">
        <v>735</v>
      </c>
      <c r="G16" s="45">
        <v>260</v>
      </c>
      <c r="H16" s="45" t="s">
        <v>137</v>
      </c>
      <c r="I16" s="45" t="str">
        <f t="shared" si="0"/>
        <v>JN49DT</v>
      </c>
      <c r="J16" s="45">
        <f t="shared" si="1"/>
        <v>8.25</v>
      </c>
      <c r="K16" s="45">
        <f t="shared" si="10"/>
        <v>49.791666666666664</v>
      </c>
      <c r="L16" s="45" t="str">
        <f t="shared" si="11"/>
        <v>JO30LX</v>
      </c>
      <c r="M16" s="45">
        <f t="shared" si="4"/>
        <v>6.916666666666667</v>
      </c>
      <c r="N16" s="45">
        <f t="shared" si="12"/>
        <v>50.958333333333336</v>
      </c>
      <c r="O16" s="46">
        <f t="shared" si="13"/>
        <v>0.025195973429894103</v>
      </c>
      <c r="P16" s="47">
        <f t="shared" si="14"/>
        <v>160.5311055138843</v>
      </c>
      <c r="Q16" s="47">
        <f t="shared" si="15"/>
        <v>35.57531294832144</v>
      </c>
      <c r="R16" s="47">
        <f t="shared" si="9"/>
        <v>324.4246870516786</v>
      </c>
      <c r="S16" s="126" t="s">
        <v>1407</v>
      </c>
    </row>
    <row r="17" spans="1:19" ht="12.75">
      <c r="A17" s="85">
        <v>24048875</v>
      </c>
      <c r="B17" s="45" t="s">
        <v>276</v>
      </c>
      <c r="C17" s="45" t="s">
        <v>277</v>
      </c>
      <c r="D17" s="45"/>
      <c r="E17" s="86"/>
      <c r="F17" s="86"/>
      <c r="G17" s="45"/>
      <c r="H17" s="45" t="s">
        <v>278</v>
      </c>
      <c r="I17" s="45" t="str">
        <f t="shared" si="0"/>
        <v>JN49DT</v>
      </c>
      <c r="J17" s="45">
        <f t="shared" si="1"/>
        <v>8.25</v>
      </c>
      <c r="K17" s="45">
        <f t="shared" si="10"/>
        <v>49.791666666666664</v>
      </c>
      <c r="L17" s="45" t="str">
        <f t="shared" si="11"/>
        <v>JO51GT</v>
      </c>
      <c r="M17" s="45">
        <f t="shared" si="4"/>
        <v>10.5</v>
      </c>
      <c r="N17" s="45">
        <f t="shared" si="12"/>
        <v>51.791666666666664</v>
      </c>
      <c r="O17" s="46">
        <f t="shared" si="13"/>
        <v>0.042828919516788355</v>
      </c>
      <c r="P17" s="47">
        <f t="shared" si="14"/>
        <v>272.87589491731364</v>
      </c>
      <c r="Q17" s="47">
        <f t="shared" si="15"/>
        <v>34.5518716312491</v>
      </c>
      <c r="R17" s="47">
        <f t="shared" si="9"/>
        <v>34.5518716312491</v>
      </c>
      <c r="S17" s="126" t="s">
        <v>1407</v>
      </c>
    </row>
    <row r="18" spans="1:19" ht="12.75">
      <c r="A18" s="85">
        <v>24048885</v>
      </c>
      <c r="B18" s="45" t="s">
        <v>505</v>
      </c>
      <c r="C18" s="45" t="s">
        <v>156</v>
      </c>
      <c r="D18" s="45"/>
      <c r="E18" s="86" t="s">
        <v>769</v>
      </c>
      <c r="F18" s="86" t="s">
        <v>735</v>
      </c>
      <c r="G18" s="45">
        <v>260</v>
      </c>
      <c r="H18" s="45" t="s">
        <v>157</v>
      </c>
      <c r="I18" s="45" t="str">
        <f t="shared" si="0"/>
        <v>JN49DT</v>
      </c>
      <c r="J18" s="45">
        <f t="shared" si="1"/>
        <v>8.25</v>
      </c>
      <c r="K18" s="45">
        <f t="shared" si="10"/>
        <v>49.791666666666664</v>
      </c>
      <c r="L18" s="45" t="str">
        <f t="shared" si="11"/>
        <v>JO61UA</v>
      </c>
      <c r="M18" s="45">
        <f t="shared" si="4"/>
        <v>13.666666666666666</v>
      </c>
      <c r="N18" s="45">
        <f t="shared" si="12"/>
        <v>51</v>
      </c>
      <c r="O18" s="46">
        <f t="shared" si="13"/>
        <v>0.06383168885392032</v>
      </c>
      <c r="P18" s="47">
        <f t="shared" si="14"/>
        <v>406.6908391949826</v>
      </c>
      <c r="Q18" s="47">
        <f t="shared" si="15"/>
        <v>68.63945254668629</v>
      </c>
      <c r="R18" s="47">
        <f t="shared" si="9"/>
        <v>68.63945254668629</v>
      </c>
      <c r="S18" s="126" t="s">
        <v>1407</v>
      </c>
    </row>
    <row r="19" spans="1:19" ht="12.75">
      <c r="A19" s="85">
        <v>24048895</v>
      </c>
      <c r="B19" s="45" t="s">
        <v>286</v>
      </c>
      <c r="C19" s="45" t="s">
        <v>287</v>
      </c>
      <c r="D19" s="45"/>
      <c r="E19" s="86"/>
      <c r="F19" s="86"/>
      <c r="G19" s="45"/>
      <c r="H19" s="45" t="s">
        <v>288</v>
      </c>
      <c r="I19" s="45" t="str">
        <f t="shared" si="0"/>
        <v>JN49DT</v>
      </c>
      <c r="J19" s="45">
        <f t="shared" si="1"/>
        <v>8.25</v>
      </c>
      <c r="K19" s="45">
        <f t="shared" si="10"/>
        <v>49.791666666666664</v>
      </c>
      <c r="L19" s="45" t="str">
        <f t="shared" si="11"/>
        <v>JN57UU</v>
      </c>
      <c r="M19" s="45">
        <f t="shared" si="4"/>
        <v>11.666666666666666</v>
      </c>
      <c r="N19" s="45">
        <f t="shared" si="12"/>
        <v>47.833333333333336</v>
      </c>
      <c r="O19" s="46">
        <f t="shared" si="13"/>
        <v>0.05205098095864824</v>
      </c>
      <c r="P19" s="47">
        <f t="shared" si="14"/>
        <v>331.63241498183555</v>
      </c>
      <c r="Q19" s="47">
        <f t="shared" si="15"/>
        <v>129.74006714792176</v>
      </c>
      <c r="R19" s="47">
        <f t="shared" si="9"/>
        <v>129.74006714792176</v>
      </c>
      <c r="S19" s="126" t="s">
        <v>1407</v>
      </c>
    </row>
    <row r="20" spans="1:19" ht="12.75">
      <c r="A20" s="85">
        <v>24048900</v>
      </c>
      <c r="B20" s="45" t="s">
        <v>236</v>
      </c>
      <c r="C20" s="45" t="s">
        <v>237</v>
      </c>
      <c r="D20" s="45"/>
      <c r="E20" s="86"/>
      <c r="F20" s="86"/>
      <c r="G20" s="45"/>
      <c r="H20" s="45" t="s">
        <v>238</v>
      </c>
      <c r="I20" s="45" t="str">
        <f t="shared" si="0"/>
        <v>JN49DT</v>
      </c>
      <c r="J20" s="45">
        <f t="shared" si="1"/>
        <v>8.25</v>
      </c>
      <c r="K20" s="45">
        <f t="shared" si="10"/>
        <v>49.791666666666664</v>
      </c>
      <c r="L20" s="45" t="str">
        <f t="shared" si="11"/>
        <v>JN48BI</v>
      </c>
      <c r="M20" s="45">
        <f t="shared" si="4"/>
        <v>8.083333333333334</v>
      </c>
      <c r="N20" s="45">
        <f t="shared" si="12"/>
        <v>48.333333333333336</v>
      </c>
      <c r="O20" s="46">
        <f t="shared" si="13"/>
        <v>0.02552396388483502</v>
      </c>
      <c r="P20" s="47">
        <f t="shared" si="14"/>
        <v>162.6208310994494</v>
      </c>
      <c r="Q20" s="47">
        <f t="shared" si="15"/>
        <v>175.65437803519026</v>
      </c>
      <c r="R20" s="47">
        <f t="shared" si="9"/>
        <v>184.34562196480974</v>
      </c>
      <c r="S20" s="126" t="s">
        <v>1407</v>
      </c>
    </row>
    <row r="21" spans="1:19" ht="12.75">
      <c r="A21" s="85">
        <v>24048905</v>
      </c>
      <c r="B21" s="45" t="s">
        <v>508</v>
      </c>
      <c r="C21" s="45" t="s">
        <v>509</v>
      </c>
      <c r="D21" s="45"/>
      <c r="E21" s="86"/>
      <c r="F21" s="86"/>
      <c r="G21" s="45"/>
      <c r="H21" s="45"/>
      <c r="I21" s="45" t="str">
        <f t="shared" si="0"/>
        <v>JN49DT</v>
      </c>
      <c r="J21" s="45">
        <f t="shared" si="1"/>
        <v>8.25</v>
      </c>
      <c r="K21" s="45">
        <f t="shared" si="2"/>
        <v>49.791666666666664</v>
      </c>
      <c r="L21" s="45" t="str">
        <f t="shared" si="3"/>
        <v>JN59MI</v>
      </c>
      <c r="M21" s="45">
        <f t="shared" si="4"/>
        <v>11</v>
      </c>
      <c r="N21" s="45">
        <f t="shared" si="5"/>
        <v>49.333333333333336</v>
      </c>
      <c r="O21" s="46">
        <f t="shared" si="6"/>
        <v>0.03214067442624535</v>
      </c>
      <c r="P21" s="47">
        <f t="shared" si="7"/>
        <v>204.777878971937</v>
      </c>
      <c r="Q21" s="47">
        <f t="shared" si="8"/>
        <v>103.36144524326234</v>
      </c>
      <c r="R21" s="47">
        <f aca="true" t="shared" si="16" ref="R21:R42">IF(C21="","",IF((SIN((M21-J21)*PI()/180))&lt;0,360-Q21,Q21))</f>
        <v>103.36144524326234</v>
      </c>
      <c r="S21" s="126" t="s">
        <v>1407</v>
      </c>
    </row>
    <row r="22" spans="1:19" ht="12.75">
      <c r="A22" s="85">
        <v>24048910</v>
      </c>
      <c r="B22" s="45" t="s">
        <v>289</v>
      </c>
      <c r="C22" s="45" t="s">
        <v>290</v>
      </c>
      <c r="D22" s="45"/>
      <c r="E22" s="86"/>
      <c r="F22" s="86"/>
      <c r="G22" s="45"/>
      <c r="H22" s="45" t="s">
        <v>291</v>
      </c>
      <c r="I22" s="45" t="str">
        <f t="shared" si="0"/>
        <v>JN49DT</v>
      </c>
      <c r="J22" s="45">
        <f t="shared" si="1"/>
        <v>8.25</v>
      </c>
      <c r="K22" s="45">
        <f t="shared" si="2"/>
        <v>49.791666666666664</v>
      </c>
      <c r="L22" s="45" t="str">
        <f t="shared" si="3"/>
        <v>JO51HT</v>
      </c>
      <c r="M22" s="45">
        <f t="shared" si="4"/>
        <v>10.583333333333334</v>
      </c>
      <c r="N22" s="45">
        <f t="shared" si="5"/>
        <v>51.791666666666664</v>
      </c>
      <c r="O22" s="46">
        <f t="shared" si="6"/>
        <v>0.04336790915266531</v>
      </c>
      <c r="P22" s="47">
        <f t="shared" si="7"/>
        <v>276.3099595843765</v>
      </c>
      <c r="Q22" s="47">
        <f t="shared" si="8"/>
        <v>35.509728154090915</v>
      </c>
      <c r="R22" s="47">
        <f t="shared" si="16"/>
        <v>35.509728154090915</v>
      </c>
      <c r="S22" s="126" t="s">
        <v>1407</v>
      </c>
    </row>
    <row r="23" spans="1:19" ht="12.75">
      <c r="A23" s="85">
        <v>24048912</v>
      </c>
      <c r="B23" s="45" t="s">
        <v>510</v>
      </c>
      <c r="C23" s="45" t="s">
        <v>511</v>
      </c>
      <c r="D23" s="45"/>
      <c r="E23" s="86"/>
      <c r="F23" s="86"/>
      <c r="G23" s="45"/>
      <c r="H23" s="45"/>
      <c r="I23" s="45" t="str">
        <f t="shared" si="0"/>
        <v>JN49DT</v>
      </c>
      <c r="J23" s="45">
        <f t="shared" si="1"/>
        <v>8.25</v>
      </c>
      <c r="K23" s="45">
        <f t="shared" si="2"/>
        <v>49.791666666666664</v>
      </c>
      <c r="L23" s="45" t="str">
        <f t="shared" si="3"/>
        <v>JO51GO</v>
      </c>
      <c r="M23" s="45">
        <f t="shared" si="4"/>
        <v>10.5</v>
      </c>
      <c r="N23" s="45">
        <f t="shared" si="5"/>
        <v>51.583333333333336</v>
      </c>
      <c r="O23" s="46">
        <f t="shared" si="6"/>
        <v>0.0399562981410595</v>
      </c>
      <c r="P23" s="47">
        <f t="shared" si="7"/>
        <v>254.57356234613238</v>
      </c>
      <c r="Q23" s="47">
        <f t="shared" si="8"/>
        <v>37.640637118046364</v>
      </c>
      <c r="R23" s="47">
        <f t="shared" si="16"/>
        <v>37.640637118046364</v>
      </c>
      <c r="S23" s="126" t="s">
        <v>1407</v>
      </c>
    </row>
    <row r="24" spans="1:19" ht="12.75">
      <c r="A24" s="85">
        <v>24048920</v>
      </c>
      <c r="B24" s="45" t="s">
        <v>124</v>
      </c>
      <c r="C24" s="45" t="s">
        <v>125</v>
      </c>
      <c r="D24" s="45"/>
      <c r="E24" s="86"/>
      <c r="F24" s="86"/>
      <c r="G24" s="45"/>
      <c r="H24" s="45" t="s">
        <v>126</v>
      </c>
      <c r="I24" s="45" t="str">
        <f t="shared" si="0"/>
        <v>JN49DT</v>
      </c>
      <c r="J24" s="45">
        <f t="shared" si="1"/>
        <v>8.25</v>
      </c>
      <c r="K24" s="45">
        <f t="shared" si="2"/>
        <v>49.791666666666664</v>
      </c>
      <c r="L24" s="45" t="str">
        <f t="shared" si="3"/>
        <v>JN57VX</v>
      </c>
      <c r="M24" s="45">
        <f t="shared" si="4"/>
        <v>11.75</v>
      </c>
      <c r="N24" s="45">
        <f t="shared" si="5"/>
        <v>47.958333333333336</v>
      </c>
      <c r="O24" s="46">
        <f t="shared" si="6"/>
        <v>0.051352387930204246</v>
      </c>
      <c r="P24" s="47">
        <f t="shared" si="7"/>
        <v>327.1814692197103</v>
      </c>
      <c r="Q24" s="47">
        <f t="shared" si="8"/>
        <v>127.20611082704454</v>
      </c>
      <c r="R24" s="47">
        <f t="shared" si="16"/>
        <v>127.20611082704454</v>
      </c>
      <c r="S24" s="126" t="s">
        <v>1407</v>
      </c>
    </row>
    <row r="25" spans="1:19" ht="12.75">
      <c r="A25" s="85">
        <v>24048930</v>
      </c>
      <c r="B25" s="45" t="s">
        <v>507</v>
      </c>
      <c r="C25" s="45" t="s">
        <v>227</v>
      </c>
      <c r="D25" s="45"/>
      <c r="E25" s="86"/>
      <c r="F25" s="86"/>
      <c r="G25" s="45"/>
      <c r="H25" s="45" t="s">
        <v>228</v>
      </c>
      <c r="I25" s="45" t="str">
        <f t="shared" si="0"/>
        <v>JN49DT</v>
      </c>
      <c r="J25" s="45">
        <f t="shared" si="1"/>
        <v>8.25</v>
      </c>
      <c r="K25" s="45">
        <f t="shared" si="2"/>
        <v>49.791666666666664</v>
      </c>
      <c r="L25" s="45" t="str">
        <f t="shared" si="3"/>
        <v>JO40FE</v>
      </c>
      <c r="M25" s="45">
        <f t="shared" si="4"/>
        <v>8.416666666666666</v>
      </c>
      <c r="N25" s="45">
        <f t="shared" si="5"/>
        <v>50.166666666666664</v>
      </c>
      <c r="O25" s="46">
        <f t="shared" si="6"/>
        <v>0.00680704891793793</v>
      </c>
      <c r="P25" s="47">
        <f t="shared" si="7"/>
        <v>43.369750770857934</v>
      </c>
      <c r="Q25" s="47">
        <f t="shared" si="8"/>
        <v>15.886535228175518</v>
      </c>
      <c r="R25" s="47">
        <f t="shared" si="16"/>
        <v>15.886535228175518</v>
      </c>
      <c r="S25" s="126" t="s">
        <v>1407</v>
      </c>
    </row>
    <row r="26" spans="1:19" ht="12.75">
      <c r="A26" s="85">
        <v>24048940</v>
      </c>
      <c r="B26" s="45" t="s">
        <v>132</v>
      </c>
      <c r="C26" s="45" t="s">
        <v>506</v>
      </c>
      <c r="D26" s="45"/>
      <c r="E26" s="86"/>
      <c r="F26" s="86"/>
      <c r="G26" s="45"/>
      <c r="H26" s="45" t="s">
        <v>134</v>
      </c>
      <c r="I26" s="45" t="str">
        <f t="shared" si="0"/>
        <v>JN49DT</v>
      </c>
      <c r="J26" s="45">
        <f t="shared" si="1"/>
        <v>8.25</v>
      </c>
      <c r="K26" s="45">
        <f t="shared" si="2"/>
        <v>49.791666666666664</v>
      </c>
      <c r="L26" s="45" t="str">
        <f t="shared" si="3"/>
        <v>JO31SL</v>
      </c>
      <c r="M26" s="45">
        <f t="shared" si="4"/>
        <v>7.5</v>
      </c>
      <c r="N26" s="45">
        <f t="shared" si="5"/>
        <v>51.458333333333336</v>
      </c>
      <c r="O26" s="46">
        <f t="shared" si="6"/>
        <v>0.030250486563803136</v>
      </c>
      <c r="P26" s="47">
        <f t="shared" si="7"/>
        <v>192.73492504395892</v>
      </c>
      <c r="Q26" s="47">
        <f t="shared" si="8"/>
        <v>15.643662496415004</v>
      </c>
      <c r="R26" s="47">
        <f t="shared" si="16"/>
        <v>344.356337503585</v>
      </c>
      <c r="S26" s="126" t="s">
        <v>1407</v>
      </c>
    </row>
    <row r="27" spans="1:19" ht="12.75">
      <c r="A27" s="85">
        <v>24048950</v>
      </c>
      <c r="B27" s="45" t="s">
        <v>513</v>
      </c>
      <c r="C27" s="45" t="s">
        <v>514</v>
      </c>
      <c r="D27" s="45"/>
      <c r="E27" s="86"/>
      <c r="F27" s="86"/>
      <c r="G27" s="45"/>
      <c r="H27" s="45"/>
      <c r="I27" s="45" t="str">
        <f t="shared" si="0"/>
        <v>JN49DT</v>
      </c>
      <c r="J27" s="45">
        <f t="shared" si="1"/>
        <v>8.25</v>
      </c>
      <c r="K27" s="45">
        <f t="shared" si="2"/>
        <v>49.791666666666664</v>
      </c>
      <c r="L27" s="45" t="str">
        <f t="shared" si="3"/>
        <v>JO40RW</v>
      </c>
      <c r="M27" s="45">
        <f t="shared" si="4"/>
        <v>9.416666666666666</v>
      </c>
      <c r="N27" s="45">
        <f t="shared" si="5"/>
        <v>50.916666666666664</v>
      </c>
      <c r="O27" s="46">
        <f t="shared" si="6"/>
        <v>0.02354332012424276</v>
      </c>
      <c r="P27" s="47">
        <f t="shared" si="7"/>
        <v>150.0015555075879</v>
      </c>
      <c r="Q27" s="47">
        <f t="shared" si="8"/>
        <v>33.043599610429034</v>
      </c>
      <c r="R27" s="47">
        <f t="shared" si="16"/>
        <v>33.043599610429034</v>
      </c>
      <c r="S27" s="126" t="s">
        <v>1407</v>
      </c>
    </row>
    <row r="28" spans="1:19" ht="12.75">
      <c r="A28" s="85">
        <v>24048960</v>
      </c>
      <c r="B28" s="45" t="s">
        <v>512</v>
      </c>
      <c r="C28" s="45" t="s">
        <v>240</v>
      </c>
      <c r="D28" s="45"/>
      <c r="E28" s="86"/>
      <c r="F28" s="86"/>
      <c r="G28" s="45"/>
      <c r="H28" s="45" t="s">
        <v>241</v>
      </c>
      <c r="I28" s="45" t="str">
        <f t="shared" si="0"/>
        <v>JN49DT</v>
      </c>
      <c r="J28" s="45">
        <f t="shared" si="1"/>
        <v>8.25</v>
      </c>
      <c r="K28" s="45">
        <f t="shared" si="10"/>
        <v>49.791666666666664</v>
      </c>
      <c r="L28" s="45" t="str">
        <f t="shared" si="11"/>
        <v>JN58KR</v>
      </c>
      <c r="M28" s="45">
        <f t="shared" si="4"/>
        <v>10.833333333333334</v>
      </c>
      <c r="N28" s="45">
        <f t="shared" si="12"/>
        <v>48.708333333333336</v>
      </c>
      <c r="O28" s="46">
        <f t="shared" si="13"/>
        <v>0.034978514061891675</v>
      </c>
      <c r="P28" s="47">
        <f t="shared" si="14"/>
        <v>222.85860664253045</v>
      </c>
      <c r="Q28" s="47">
        <f t="shared" si="15"/>
        <v>121.73461626277144</v>
      </c>
      <c r="R28" s="47">
        <f t="shared" si="16"/>
        <v>121.73461626277144</v>
      </c>
      <c r="S28" s="126" t="s">
        <v>1407</v>
      </c>
    </row>
    <row r="29" spans="1:19" ht="12.75">
      <c r="A29" s="85">
        <v>24048965</v>
      </c>
      <c r="B29" s="45" t="s">
        <v>37</v>
      </c>
      <c r="C29" s="45" t="s">
        <v>38</v>
      </c>
      <c r="D29" s="45"/>
      <c r="E29" s="86"/>
      <c r="F29" s="86"/>
      <c r="G29" s="45"/>
      <c r="H29" s="45" t="s">
        <v>39</v>
      </c>
      <c r="I29" s="45" t="str">
        <f t="shared" si="0"/>
        <v>JN49DT</v>
      </c>
      <c r="J29" s="45">
        <f t="shared" si="1"/>
        <v>8.25</v>
      </c>
      <c r="K29" s="45">
        <f t="shared" si="2"/>
        <v>49.791666666666664</v>
      </c>
      <c r="L29" s="45" t="str">
        <f t="shared" si="3"/>
        <v>JN59PL</v>
      </c>
      <c r="M29" s="45">
        <f t="shared" si="4"/>
        <v>11.25</v>
      </c>
      <c r="N29" s="45">
        <f t="shared" si="5"/>
        <v>49.458333333333336</v>
      </c>
      <c r="O29" s="46">
        <f t="shared" si="6"/>
        <v>0.03441094414245449</v>
      </c>
      <c r="P29" s="47">
        <f t="shared" si="7"/>
        <v>219.2424484148203</v>
      </c>
      <c r="Q29" s="47">
        <f t="shared" si="8"/>
        <v>98.58784930399565</v>
      </c>
      <c r="R29" s="47">
        <f t="shared" si="16"/>
        <v>98.58784930399565</v>
      </c>
      <c r="S29" s="126" t="s">
        <v>1407</v>
      </c>
    </row>
    <row r="30" spans="1:19" ht="12.75">
      <c r="A30" s="85">
        <v>24048975</v>
      </c>
      <c r="B30" s="45" t="s">
        <v>306</v>
      </c>
      <c r="C30" s="45" t="s">
        <v>848</v>
      </c>
      <c r="D30" s="45">
        <v>1</v>
      </c>
      <c r="E30" s="86" t="s">
        <v>849</v>
      </c>
      <c r="F30" s="86" t="s">
        <v>850</v>
      </c>
      <c r="G30" s="45">
        <v>120</v>
      </c>
      <c r="H30" s="45"/>
      <c r="I30" s="45" t="str">
        <f t="shared" si="0"/>
        <v>JN49DT</v>
      </c>
      <c r="J30" s="45">
        <f t="shared" si="1"/>
        <v>8.25</v>
      </c>
      <c r="K30" s="45">
        <f>(CODE(MID(I30,2,1))-74)*10+MID(I30,4,1)*1+(CODE(MID(I30,6,1))-65)/24</f>
        <v>49.791666666666664</v>
      </c>
      <c r="L30" s="45" t="str">
        <f>UPPER(C30)</f>
        <v>JO20KV</v>
      </c>
      <c r="M30" s="45">
        <f t="shared" si="4"/>
        <v>4.833333333333333</v>
      </c>
      <c r="N30" s="45">
        <f>(CODE(MID(L30,2,1))-74)*10+MID(L30,4,1)*1+(CODE(MID(L30,6,1))-65)/24</f>
        <v>50.875</v>
      </c>
      <c r="O30" s="46">
        <f>ACOS(SIN(N30*PI()/180)*SIN(K30*PI()/180)+COS(N30*PI()/180)*COS(K30*PI()/180)*COS((J30-M30)*PI()/180))</f>
        <v>0.0424960199997122</v>
      </c>
      <c r="P30" s="47">
        <f>IF(C30="","",6371.3*O30)</f>
        <v>270.7548922241663</v>
      </c>
      <c r="Q30" s="47">
        <f>ACOS((SIN(N30*PI()/180)-SIN(K30*PI()/180)*COS(O30))/(COS(K30*PI()/180)*SIN(O30)))*180/PI()</f>
        <v>62.27686181290692</v>
      </c>
      <c r="R30" s="47">
        <f t="shared" si="16"/>
        <v>297.72313818709307</v>
      </c>
      <c r="S30" s="126" t="s">
        <v>1407</v>
      </c>
    </row>
    <row r="31" spans="1:19" ht="12.75">
      <c r="A31" s="85">
        <v>24048985</v>
      </c>
      <c r="B31" s="45" t="s">
        <v>183</v>
      </c>
      <c r="C31" s="45" t="s">
        <v>167</v>
      </c>
      <c r="D31" s="45"/>
      <c r="E31" s="86"/>
      <c r="F31" s="86"/>
      <c r="G31" s="45"/>
      <c r="H31" s="45" t="s">
        <v>168</v>
      </c>
      <c r="I31" s="45" t="str">
        <f t="shared" si="0"/>
        <v>JN49DT</v>
      </c>
      <c r="J31" s="45">
        <f t="shared" si="1"/>
        <v>8.25</v>
      </c>
      <c r="K31" s="45">
        <f t="shared" si="2"/>
        <v>49.791666666666664</v>
      </c>
      <c r="L31" s="45" t="str">
        <f t="shared" si="3"/>
        <v>JN67CR</v>
      </c>
      <c r="M31" s="45">
        <f t="shared" si="4"/>
        <v>12.166666666666666</v>
      </c>
      <c r="N31" s="45">
        <f t="shared" si="5"/>
        <v>47.708333333333336</v>
      </c>
      <c r="O31" s="46">
        <f t="shared" si="6"/>
        <v>0.05789705560519365</v>
      </c>
      <c r="P31" s="47">
        <f t="shared" si="7"/>
        <v>368.8795103773703</v>
      </c>
      <c r="Q31" s="47">
        <f t="shared" si="8"/>
        <v>127.40891060063373</v>
      </c>
      <c r="R31" s="47">
        <f t="shared" si="16"/>
        <v>127.40891060063373</v>
      </c>
      <c r="S31" s="126" t="s">
        <v>1407</v>
      </c>
    </row>
    <row r="32" spans="1:19" ht="12.75">
      <c r="A32" s="85">
        <v>24192000</v>
      </c>
      <c r="B32" s="45" t="s">
        <v>160</v>
      </c>
      <c r="C32" s="45" t="s">
        <v>161</v>
      </c>
      <c r="D32" s="45"/>
      <c r="E32" s="86"/>
      <c r="F32" s="86"/>
      <c r="G32" s="45"/>
      <c r="H32" s="45" t="s">
        <v>162</v>
      </c>
      <c r="I32" s="45" t="str">
        <f t="shared" si="0"/>
        <v>JN49DT</v>
      </c>
      <c r="J32" s="45">
        <f t="shared" si="1"/>
        <v>8.25</v>
      </c>
      <c r="K32" s="45">
        <f t="shared" si="2"/>
        <v>49.791666666666664</v>
      </c>
      <c r="L32" s="45" t="str">
        <f t="shared" si="3"/>
        <v>JO11UB</v>
      </c>
      <c r="M32" s="45">
        <f t="shared" si="4"/>
        <v>3.666666666666667</v>
      </c>
      <c r="N32" s="45">
        <f t="shared" si="5"/>
        <v>51.041666666666664</v>
      </c>
      <c r="O32" s="46">
        <f t="shared" si="6"/>
        <v>0.05543252223762285</v>
      </c>
      <c r="P32" s="47">
        <f t="shared" si="7"/>
        <v>353.1772289325665</v>
      </c>
      <c r="Q32" s="47">
        <f t="shared" si="8"/>
        <v>65.07343214109395</v>
      </c>
      <c r="R32" s="47">
        <f t="shared" si="16"/>
        <v>294.9265678589061</v>
      </c>
      <c r="S32" s="126" t="s">
        <v>1407</v>
      </c>
    </row>
    <row r="33" spans="1:19" ht="12.75">
      <c r="A33" s="85">
        <v>24192200</v>
      </c>
      <c r="B33" s="45" t="s">
        <v>127</v>
      </c>
      <c r="C33" s="45" t="s">
        <v>128</v>
      </c>
      <c r="D33" s="45"/>
      <c r="E33" s="86"/>
      <c r="F33" s="86"/>
      <c r="G33" s="45"/>
      <c r="H33" s="45" t="s">
        <v>126</v>
      </c>
      <c r="I33" s="45" t="str">
        <f t="shared" si="0"/>
        <v>JN49DT</v>
      </c>
      <c r="J33" s="45">
        <f t="shared" si="1"/>
        <v>8.25</v>
      </c>
      <c r="K33" s="45">
        <f t="shared" si="2"/>
        <v>49.791666666666664</v>
      </c>
      <c r="L33" s="45" t="str">
        <f t="shared" si="3"/>
        <v>JN58UF</v>
      </c>
      <c r="M33" s="45">
        <f t="shared" si="4"/>
        <v>11.666666666666666</v>
      </c>
      <c r="N33" s="45">
        <f t="shared" si="5"/>
        <v>48.208333333333336</v>
      </c>
      <c r="O33" s="46">
        <f t="shared" si="6"/>
        <v>0.047890086705791646</v>
      </c>
      <c r="P33" s="47">
        <f t="shared" si="7"/>
        <v>305.1221094286103</v>
      </c>
      <c r="Q33" s="47">
        <f t="shared" si="8"/>
        <v>123.93745575580606</v>
      </c>
      <c r="R33" s="47">
        <f t="shared" si="16"/>
        <v>123.93745575580606</v>
      </c>
      <c r="S33" s="126" t="s">
        <v>1407</v>
      </c>
    </row>
    <row r="34" spans="1:19" ht="12.75">
      <c r="A34" s="85">
        <v>24192875</v>
      </c>
      <c r="B34" s="45" t="s">
        <v>279</v>
      </c>
      <c r="C34" s="45" t="s">
        <v>280</v>
      </c>
      <c r="D34" s="45"/>
      <c r="E34" s="86"/>
      <c r="F34" s="86"/>
      <c r="G34" s="45"/>
      <c r="H34" s="45" t="s">
        <v>281</v>
      </c>
      <c r="I34" s="45" t="str">
        <f t="shared" si="0"/>
        <v>JN49DT</v>
      </c>
      <c r="J34" s="45">
        <f t="shared" si="1"/>
        <v>8.25</v>
      </c>
      <c r="K34" s="45">
        <f t="shared" si="2"/>
        <v>49.791666666666664</v>
      </c>
      <c r="L34" s="45" t="str">
        <f t="shared" si="3"/>
        <v>JN78DK</v>
      </c>
      <c r="M34" s="45">
        <f t="shared" si="4"/>
        <v>14.25</v>
      </c>
      <c r="N34" s="45">
        <f t="shared" si="5"/>
        <v>48.416666666666664</v>
      </c>
      <c r="O34" s="46">
        <f t="shared" si="6"/>
        <v>0.07261272874713276</v>
      </c>
      <c r="P34" s="47">
        <f t="shared" si="7"/>
        <v>462.63747866660697</v>
      </c>
      <c r="Q34" s="47">
        <f t="shared" si="8"/>
        <v>107.00660639709454</v>
      </c>
      <c r="R34" s="47">
        <f t="shared" si="16"/>
        <v>107.00660639709454</v>
      </c>
      <c r="S34" s="126" t="s">
        <v>1407</v>
      </c>
    </row>
    <row r="35" spans="1:19" ht="12.75">
      <c r="A35" s="85">
        <v>24192875</v>
      </c>
      <c r="B35" s="45" t="s">
        <v>305</v>
      </c>
      <c r="C35" s="45" t="s">
        <v>178</v>
      </c>
      <c r="D35" s="45"/>
      <c r="E35" s="86"/>
      <c r="F35" s="86"/>
      <c r="G35" s="45"/>
      <c r="H35" s="45" t="s">
        <v>179</v>
      </c>
      <c r="I35" s="45" t="str">
        <f t="shared" si="0"/>
        <v>JN49DT</v>
      </c>
      <c r="J35" s="45">
        <f t="shared" si="1"/>
        <v>8.25</v>
      </c>
      <c r="K35" s="45">
        <f t="shared" si="2"/>
        <v>49.791666666666664</v>
      </c>
      <c r="L35" s="45" t="str">
        <f t="shared" si="3"/>
        <v>JO21EE</v>
      </c>
      <c r="M35" s="45">
        <f t="shared" si="4"/>
        <v>4.333333333333333</v>
      </c>
      <c r="N35" s="45">
        <f t="shared" si="5"/>
        <v>51.166666666666664</v>
      </c>
      <c r="O35" s="46">
        <f t="shared" si="6"/>
        <v>0.04967188738510364</v>
      </c>
      <c r="P35" s="47">
        <f t="shared" si="7"/>
        <v>316.4744960967108</v>
      </c>
      <c r="Q35" s="47">
        <f t="shared" si="8"/>
        <v>59.614561702392805</v>
      </c>
      <c r="R35" s="47">
        <f t="shared" si="16"/>
        <v>300.3854382976072</v>
      </c>
      <c r="S35" s="126" t="s">
        <v>1407</v>
      </c>
    </row>
    <row r="36" spans="1:19" ht="12.75">
      <c r="A36" s="85">
        <v>24192975</v>
      </c>
      <c r="B36" s="45" t="s">
        <v>306</v>
      </c>
      <c r="C36" s="45" t="s">
        <v>303</v>
      </c>
      <c r="D36" s="45"/>
      <c r="E36" s="86"/>
      <c r="F36" s="86"/>
      <c r="G36" s="45"/>
      <c r="H36" s="45" t="s">
        <v>304</v>
      </c>
      <c r="I36" s="45" t="str">
        <f t="shared" si="0"/>
        <v>JN49DT</v>
      </c>
      <c r="J36" s="45">
        <f t="shared" si="1"/>
        <v>8.25</v>
      </c>
      <c r="K36" s="45">
        <f t="shared" si="2"/>
        <v>49.791666666666664</v>
      </c>
      <c r="L36" s="45" t="str">
        <f t="shared" si="3"/>
        <v>JO20IV</v>
      </c>
      <c r="M36" s="45">
        <f t="shared" si="4"/>
        <v>4.666666666666667</v>
      </c>
      <c r="N36" s="45">
        <f t="shared" si="5"/>
        <v>50.875</v>
      </c>
      <c r="O36" s="46">
        <f t="shared" si="6"/>
        <v>0.044166033501184865</v>
      </c>
      <c r="P36" s="47">
        <f t="shared" si="7"/>
        <v>281.3950492460991</v>
      </c>
      <c r="Q36" s="47">
        <f t="shared" si="8"/>
        <v>63.284642514913074</v>
      </c>
      <c r="R36" s="47">
        <f t="shared" si="16"/>
        <v>296.71535748508694</v>
      </c>
      <c r="S36" s="126" t="s">
        <v>1407</v>
      </c>
    </row>
    <row r="37" spans="1:19" ht="12.75">
      <c r="A37" s="85"/>
      <c r="B37" s="45"/>
      <c r="C37" s="45"/>
      <c r="D37" s="45"/>
      <c r="E37" s="86"/>
      <c r="F37" s="86"/>
      <c r="G37" s="45"/>
      <c r="H37" s="45"/>
      <c r="I37" s="45" t="str">
        <f t="shared" si="0"/>
        <v>JN49DT</v>
      </c>
      <c r="J37" s="45">
        <f t="shared" si="1"/>
        <v>8.25</v>
      </c>
      <c r="K37" s="45">
        <f t="shared" si="2"/>
        <v>49.791666666666664</v>
      </c>
      <c r="L37" s="45">
        <f t="shared" si="3"/>
      </c>
      <c r="M37" s="45" t="e">
        <f t="shared" si="4"/>
        <v>#VALUE!</v>
      </c>
      <c r="N37" s="45" t="e">
        <f t="shared" si="5"/>
        <v>#VALUE!</v>
      </c>
      <c r="O37" s="46" t="e">
        <f t="shared" si="6"/>
        <v>#VALUE!</v>
      </c>
      <c r="P37" s="47">
        <f t="shared" si="7"/>
      </c>
      <c r="Q37" s="47" t="e">
        <f t="shared" si="8"/>
        <v>#VALUE!</v>
      </c>
      <c r="R37" s="47">
        <f t="shared" si="16"/>
      </c>
      <c r="S37" s="126" t="s">
        <v>1407</v>
      </c>
    </row>
    <row r="38" spans="1:19" ht="12.75">
      <c r="A38" s="85"/>
      <c r="B38" s="45"/>
      <c r="C38" s="45"/>
      <c r="D38" s="45"/>
      <c r="E38" s="86"/>
      <c r="F38" s="86"/>
      <c r="G38" s="45"/>
      <c r="H38" s="45"/>
      <c r="I38" s="45" t="str">
        <f t="shared" si="0"/>
        <v>JN49DT</v>
      </c>
      <c r="J38" s="45">
        <f t="shared" si="1"/>
        <v>8.25</v>
      </c>
      <c r="K38" s="45">
        <f t="shared" si="2"/>
        <v>49.791666666666664</v>
      </c>
      <c r="L38" s="45">
        <f t="shared" si="3"/>
      </c>
      <c r="M38" s="45" t="e">
        <f t="shared" si="4"/>
        <v>#VALUE!</v>
      </c>
      <c r="N38" s="45" t="e">
        <f t="shared" si="5"/>
        <v>#VALUE!</v>
      </c>
      <c r="O38" s="46" t="e">
        <f t="shared" si="6"/>
        <v>#VALUE!</v>
      </c>
      <c r="P38" s="47">
        <f t="shared" si="7"/>
      </c>
      <c r="Q38" s="47" t="e">
        <f t="shared" si="8"/>
        <v>#VALUE!</v>
      </c>
      <c r="R38" s="47">
        <f t="shared" si="16"/>
      </c>
      <c r="S38" s="126" t="s">
        <v>1407</v>
      </c>
    </row>
    <row r="39" spans="1:19" ht="12.75">
      <c r="A39" s="85"/>
      <c r="B39" s="45"/>
      <c r="C39" s="45"/>
      <c r="D39" s="45"/>
      <c r="E39" s="86"/>
      <c r="F39" s="86"/>
      <c r="G39" s="45"/>
      <c r="H39" s="45"/>
      <c r="I39" s="45" t="str">
        <f t="shared" si="0"/>
        <v>JN49DT</v>
      </c>
      <c r="J39" s="45">
        <f t="shared" si="1"/>
        <v>8.25</v>
      </c>
      <c r="K39" s="45">
        <f t="shared" si="2"/>
        <v>49.791666666666664</v>
      </c>
      <c r="L39" s="45">
        <f t="shared" si="3"/>
      </c>
      <c r="M39" s="45" t="e">
        <f t="shared" si="4"/>
        <v>#VALUE!</v>
      </c>
      <c r="N39" s="45" t="e">
        <f t="shared" si="5"/>
        <v>#VALUE!</v>
      </c>
      <c r="O39" s="46" t="e">
        <f t="shared" si="6"/>
        <v>#VALUE!</v>
      </c>
      <c r="P39" s="47">
        <f t="shared" si="7"/>
      </c>
      <c r="Q39" s="47" t="e">
        <f t="shared" si="8"/>
        <v>#VALUE!</v>
      </c>
      <c r="R39" s="47">
        <f t="shared" si="16"/>
      </c>
      <c r="S39" s="126" t="s">
        <v>1407</v>
      </c>
    </row>
    <row r="40" spans="1:19" ht="12.75">
      <c r="A40" s="85"/>
      <c r="B40" s="45"/>
      <c r="C40" s="45"/>
      <c r="D40" s="45"/>
      <c r="E40" s="86"/>
      <c r="F40" s="86"/>
      <c r="G40" s="45"/>
      <c r="H40" s="45"/>
      <c r="I40" s="45" t="str">
        <f t="shared" si="0"/>
        <v>JN49DT</v>
      </c>
      <c r="J40" s="45">
        <f t="shared" si="1"/>
        <v>8.25</v>
      </c>
      <c r="K40" s="45">
        <f t="shared" si="2"/>
        <v>49.791666666666664</v>
      </c>
      <c r="L40" s="45">
        <f t="shared" si="3"/>
      </c>
      <c r="M40" s="45" t="e">
        <f t="shared" si="4"/>
        <v>#VALUE!</v>
      </c>
      <c r="N40" s="45" t="e">
        <f t="shared" si="5"/>
        <v>#VALUE!</v>
      </c>
      <c r="O40" s="46" t="e">
        <f t="shared" si="6"/>
        <v>#VALUE!</v>
      </c>
      <c r="P40" s="47">
        <f t="shared" si="7"/>
      </c>
      <c r="Q40" s="47" t="e">
        <f t="shared" si="8"/>
        <v>#VALUE!</v>
      </c>
      <c r="R40" s="47">
        <f t="shared" si="16"/>
      </c>
      <c r="S40" s="126" t="s">
        <v>1407</v>
      </c>
    </row>
    <row r="41" spans="1:19" ht="12.75">
      <c r="A41" s="85"/>
      <c r="B41" s="45"/>
      <c r="C41" s="45"/>
      <c r="D41" s="45"/>
      <c r="E41" s="86"/>
      <c r="F41" s="86"/>
      <c r="G41" s="45"/>
      <c r="H41" s="45"/>
      <c r="I41" s="45" t="str">
        <f t="shared" si="0"/>
        <v>JN49DT</v>
      </c>
      <c r="J41" s="45">
        <f t="shared" si="1"/>
        <v>8.25</v>
      </c>
      <c r="K41" s="45">
        <f t="shared" si="2"/>
        <v>49.791666666666664</v>
      </c>
      <c r="L41" s="45">
        <f t="shared" si="3"/>
      </c>
      <c r="M41" s="45" t="e">
        <f t="shared" si="4"/>
        <v>#VALUE!</v>
      </c>
      <c r="N41" s="45" t="e">
        <f t="shared" si="5"/>
        <v>#VALUE!</v>
      </c>
      <c r="O41" s="46" t="e">
        <f t="shared" si="6"/>
        <v>#VALUE!</v>
      </c>
      <c r="P41" s="47">
        <f t="shared" si="7"/>
      </c>
      <c r="Q41" s="47" t="e">
        <f t="shared" si="8"/>
        <v>#VALUE!</v>
      </c>
      <c r="R41" s="47">
        <f t="shared" si="16"/>
      </c>
      <c r="S41" s="126" t="s">
        <v>1407</v>
      </c>
    </row>
    <row r="42" spans="1:19" ht="12.75">
      <c r="A42" s="85"/>
      <c r="B42" s="45"/>
      <c r="C42" s="45"/>
      <c r="D42" s="45"/>
      <c r="E42" s="86"/>
      <c r="F42" s="86"/>
      <c r="G42" s="45"/>
      <c r="H42" s="45"/>
      <c r="I42" s="45" t="str">
        <f t="shared" si="0"/>
        <v>JN49DT</v>
      </c>
      <c r="J42" s="45">
        <f t="shared" si="1"/>
        <v>8.25</v>
      </c>
      <c r="K42" s="45">
        <f t="shared" si="2"/>
        <v>49.791666666666664</v>
      </c>
      <c r="L42" s="45">
        <f t="shared" si="3"/>
      </c>
      <c r="M42" s="45" t="e">
        <f t="shared" si="4"/>
        <v>#VALUE!</v>
      </c>
      <c r="N42" s="45" t="e">
        <f t="shared" si="5"/>
        <v>#VALUE!</v>
      </c>
      <c r="O42" s="46" t="e">
        <f t="shared" si="6"/>
        <v>#VALUE!</v>
      </c>
      <c r="P42" s="47">
        <f t="shared" si="7"/>
      </c>
      <c r="Q42" s="47" t="e">
        <f t="shared" si="8"/>
        <v>#VALUE!</v>
      </c>
      <c r="R42" s="47">
        <f t="shared" si="16"/>
      </c>
      <c r="S42" s="126" t="s">
        <v>1407</v>
      </c>
    </row>
    <row r="43" spans="1:19" ht="12.75">
      <c r="A43" s="85"/>
      <c r="B43" s="45"/>
      <c r="C43" s="45"/>
      <c r="D43" s="45"/>
      <c r="E43" s="86"/>
      <c r="F43" s="86"/>
      <c r="G43" s="45"/>
      <c r="H43" s="45"/>
      <c r="I43" s="45" t="str">
        <f t="shared" si="0"/>
        <v>JN49DT</v>
      </c>
      <c r="J43" s="45">
        <f t="shared" si="1"/>
        <v>8.25</v>
      </c>
      <c r="K43" s="45">
        <f t="shared" si="10"/>
        <v>49.791666666666664</v>
      </c>
      <c r="L43" s="45">
        <f t="shared" si="11"/>
      </c>
      <c r="M43" s="45" t="e">
        <f t="shared" si="4"/>
        <v>#VALUE!</v>
      </c>
      <c r="N43" s="45" t="e">
        <f t="shared" si="12"/>
        <v>#VALUE!</v>
      </c>
      <c r="O43" s="46" t="e">
        <f t="shared" si="13"/>
        <v>#VALUE!</v>
      </c>
      <c r="P43" s="47">
        <f t="shared" si="14"/>
      </c>
      <c r="Q43" s="47" t="e">
        <f t="shared" si="15"/>
        <v>#VALUE!</v>
      </c>
      <c r="R43" s="47">
        <f t="shared" si="9"/>
      </c>
      <c r="S43" s="126" t="s">
        <v>1407</v>
      </c>
    </row>
    <row r="44" spans="1:19" ht="12.75">
      <c r="A44" s="85"/>
      <c r="B44" s="45"/>
      <c r="C44" s="45"/>
      <c r="D44" s="45"/>
      <c r="E44" s="86"/>
      <c r="F44" s="86"/>
      <c r="G44" s="45"/>
      <c r="H44" s="45"/>
      <c r="I44" s="45" t="str">
        <f t="shared" si="0"/>
        <v>JN49DT</v>
      </c>
      <c r="J44" s="45">
        <f t="shared" si="1"/>
        <v>8.25</v>
      </c>
      <c r="K44" s="45">
        <f t="shared" si="10"/>
        <v>49.791666666666664</v>
      </c>
      <c r="L44" s="45">
        <f t="shared" si="11"/>
      </c>
      <c r="M44" s="45" t="e">
        <f t="shared" si="4"/>
        <v>#VALUE!</v>
      </c>
      <c r="N44" s="45" t="e">
        <f t="shared" si="12"/>
        <v>#VALUE!</v>
      </c>
      <c r="O44" s="46" t="e">
        <f t="shared" si="13"/>
        <v>#VALUE!</v>
      </c>
      <c r="P44" s="47">
        <f t="shared" si="14"/>
      </c>
      <c r="Q44" s="47" t="e">
        <f t="shared" si="15"/>
        <v>#VALUE!</v>
      </c>
      <c r="R44" s="47">
        <f t="shared" si="9"/>
      </c>
      <c r="S44" s="126" t="s">
        <v>1407</v>
      </c>
    </row>
    <row r="45" spans="1:19" ht="12.75">
      <c r="A45" s="85"/>
      <c r="B45" s="45"/>
      <c r="C45" s="45"/>
      <c r="D45" s="45"/>
      <c r="E45" s="86"/>
      <c r="F45" s="86"/>
      <c r="G45" s="45"/>
      <c r="H45" s="45"/>
      <c r="I45" s="45" t="str">
        <f t="shared" si="0"/>
        <v>JN49DT</v>
      </c>
      <c r="J45" s="45">
        <f t="shared" si="1"/>
        <v>8.25</v>
      </c>
      <c r="K45" s="45">
        <f t="shared" si="10"/>
        <v>49.791666666666664</v>
      </c>
      <c r="L45" s="45">
        <f t="shared" si="11"/>
      </c>
      <c r="M45" s="45" t="e">
        <f t="shared" si="4"/>
        <v>#VALUE!</v>
      </c>
      <c r="N45" s="45" t="e">
        <f t="shared" si="12"/>
        <v>#VALUE!</v>
      </c>
      <c r="O45" s="46" t="e">
        <f t="shared" si="13"/>
        <v>#VALUE!</v>
      </c>
      <c r="P45" s="47">
        <f t="shared" si="14"/>
      </c>
      <c r="Q45" s="47" t="e">
        <f t="shared" si="15"/>
        <v>#VALUE!</v>
      </c>
      <c r="R45" s="47">
        <f t="shared" si="9"/>
      </c>
      <c r="S45" s="143"/>
    </row>
    <row r="46" spans="1:19" ht="12.75">
      <c r="A46" s="85"/>
      <c r="B46" s="45"/>
      <c r="C46" s="45"/>
      <c r="D46" s="45"/>
      <c r="E46" s="86"/>
      <c r="F46" s="86"/>
      <c r="G46" s="45"/>
      <c r="H46" s="45"/>
      <c r="I46" s="45" t="str">
        <f t="shared" si="0"/>
        <v>JN49DT</v>
      </c>
      <c r="J46" s="45">
        <f t="shared" si="1"/>
        <v>8.25</v>
      </c>
      <c r="K46" s="45">
        <f t="shared" si="10"/>
        <v>49.791666666666664</v>
      </c>
      <c r="L46" s="45">
        <f t="shared" si="11"/>
      </c>
      <c r="M46" s="45" t="e">
        <f t="shared" si="4"/>
        <v>#VALUE!</v>
      </c>
      <c r="N46" s="45" t="e">
        <f t="shared" si="12"/>
        <v>#VALUE!</v>
      </c>
      <c r="O46" s="46" t="e">
        <f t="shared" si="13"/>
        <v>#VALUE!</v>
      </c>
      <c r="P46" s="47">
        <f t="shared" si="14"/>
      </c>
      <c r="Q46" s="47" t="e">
        <f t="shared" si="15"/>
        <v>#VALUE!</v>
      </c>
      <c r="R46" s="47">
        <f t="shared" si="9"/>
      </c>
      <c r="S46" s="126" t="s">
        <v>1407</v>
      </c>
    </row>
    <row r="47" spans="1:19" ht="12.75">
      <c r="A47" s="85"/>
      <c r="B47" s="45"/>
      <c r="C47" s="45"/>
      <c r="D47" s="45"/>
      <c r="E47" s="86"/>
      <c r="F47" s="86"/>
      <c r="G47" s="45"/>
      <c r="H47" s="45"/>
      <c r="I47" s="45" t="str">
        <f t="shared" si="0"/>
        <v>JN49DT</v>
      </c>
      <c r="J47" s="45">
        <f t="shared" si="1"/>
        <v>8.25</v>
      </c>
      <c r="K47" s="45">
        <f t="shared" si="10"/>
        <v>49.791666666666664</v>
      </c>
      <c r="L47" s="45">
        <f t="shared" si="11"/>
      </c>
      <c r="M47" s="45" t="e">
        <f t="shared" si="4"/>
        <v>#VALUE!</v>
      </c>
      <c r="N47" s="45" t="e">
        <f t="shared" si="12"/>
        <v>#VALUE!</v>
      </c>
      <c r="O47" s="46" t="e">
        <f t="shared" si="13"/>
        <v>#VALUE!</v>
      </c>
      <c r="P47" s="47">
        <f t="shared" si="14"/>
      </c>
      <c r="Q47" s="47" t="e">
        <f t="shared" si="15"/>
        <v>#VALUE!</v>
      </c>
      <c r="R47" s="47">
        <f t="shared" si="9"/>
      </c>
      <c r="S47" s="126" t="s">
        <v>1407</v>
      </c>
    </row>
    <row r="48" spans="1:19" ht="12.75">
      <c r="A48" s="85"/>
      <c r="B48" s="45"/>
      <c r="C48" s="45"/>
      <c r="D48" s="45"/>
      <c r="E48" s="86"/>
      <c r="F48" s="86"/>
      <c r="G48" s="45"/>
      <c r="H48" s="45"/>
      <c r="I48" s="45" t="str">
        <f t="shared" si="0"/>
        <v>JN49DT</v>
      </c>
      <c r="J48" s="45">
        <f t="shared" si="1"/>
        <v>8.25</v>
      </c>
      <c r="K48" s="45">
        <f t="shared" si="10"/>
        <v>49.791666666666664</v>
      </c>
      <c r="L48" s="45">
        <f t="shared" si="11"/>
      </c>
      <c r="M48" s="45" t="e">
        <f t="shared" si="4"/>
        <v>#VALUE!</v>
      </c>
      <c r="N48" s="45" t="e">
        <f t="shared" si="12"/>
        <v>#VALUE!</v>
      </c>
      <c r="O48" s="46" t="e">
        <f t="shared" si="13"/>
        <v>#VALUE!</v>
      </c>
      <c r="P48" s="47">
        <f t="shared" si="14"/>
      </c>
      <c r="Q48" s="47" t="e">
        <f t="shared" si="15"/>
        <v>#VALUE!</v>
      </c>
      <c r="R48" s="47">
        <f t="shared" si="9"/>
      </c>
      <c r="S48" s="126" t="s">
        <v>1407</v>
      </c>
    </row>
    <row r="49" spans="1:19" ht="12.75">
      <c r="A49" s="85"/>
      <c r="B49" s="45"/>
      <c r="C49" s="45"/>
      <c r="D49" s="45"/>
      <c r="E49" s="86"/>
      <c r="F49" s="86"/>
      <c r="G49" s="45"/>
      <c r="H49" s="45"/>
      <c r="I49" s="45" t="str">
        <f t="shared" si="0"/>
        <v>JN49DT</v>
      </c>
      <c r="J49" s="45">
        <f t="shared" si="1"/>
        <v>8.25</v>
      </c>
      <c r="K49" s="45">
        <f t="shared" si="10"/>
        <v>49.791666666666664</v>
      </c>
      <c r="L49" s="45">
        <f t="shared" si="11"/>
      </c>
      <c r="M49" s="45" t="e">
        <f t="shared" si="4"/>
        <v>#VALUE!</v>
      </c>
      <c r="N49" s="45" t="e">
        <f t="shared" si="12"/>
        <v>#VALUE!</v>
      </c>
      <c r="O49" s="46" t="e">
        <f t="shared" si="13"/>
        <v>#VALUE!</v>
      </c>
      <c r="P49" s="47">
        <f t="shared" si="14"/>
      </c>
      <c r="Q49" s="47" t="e">
        <f t="shared" si="15"/>
        <v>#VALUE!</v>
      </c>
      <c r="R49" s="47">
        <f t="shared" si="9"/>
      </c>
      <c r="S49" s="126" t="s">
        <v>1407</v>
      </c>
    </row>
    <row r="50" spans="1:19" ht="12.75">
      <c r="A50" s="85"/>
      <c r="B50" s="45"/>
      <c r="C50" s="45"/>
      <c r="D50" s="45"/>
      <c r="E50" s="86"/>
      <c r="F50" s="86"/>
      <c r="G50" s="45"/>
      <c r="H50" s="45"/>
      <c r="I50" s="45" t="str">
        <f t="shared" si="0"/>
        <v>JN49DT</v>
      </c>
      <c r="J50" s="45">
        <f t="shared" si="1"/>
        <v>8.25</v>
      </c>
      <c r="K50" s="45">
        <f t="shared" si="10"/>
        <v>49.791666666666664</v>
      </c>
      <c r="L50" s="45">
        <f t="shared" si="11"/>
      </c>
      <c r="M50" s="45" t="e">
        <f t="shared" si="4"/>
        <v>#VALUE!</v>
      </c>
      <c r="N50" s="45" t="e">
        <f t="shared" si="12"/>
        <v>#VALUE!</v>
      </c>
      <c r="O50" s="46" t="e">
        <f t="shared" si="13"/>
        <v>#VALUE!</v>
      </c>
      <c r="P50" s="47">
        <f t="shared" si="14"/>
      </c>
      <c r="Q50" s="47" t="e">
        <f t="shared" si="15"/>
        <v>#VALUE!</v>
      </c>
      <c r="R50" s="47">
        <f t="shared" si="9"/>
      </c>
      <c r="S50" s="126" t="s">
        <v>1407</v>
      </c>
    </row>
    <row r="51" spans="1:19" ht="12.75">
      <c r="A51" s="85"/>
      <c r="B51" s="45"/>
      <c r="C51" s="45"/>
      <c r="D51" s="45"/>
      <c r="E51" s="86"/>
      <c r="F51" s="86"/>
      <c r="G51" s="45"/>
      <c r="H51" s="45"/>
      <c r="I51" s="45" t="str">
        <f t="shared" si="0"/>
        <v>JN49DT</v>
      </c>
      <c r="J51" s="45">
        <f t="shared" si="1"/>
        <v>8.25</v>
      </c>
      <c r="K51" s="45">
        <f t="shared" si="10"/>
        <v>49.791666666666664</v>
      </c>
      <c r="L51" s="45">
        <f t="shared" si="11"/>
      </c>
      <c r="M51" s="45" t="e">
        <f t="shared" si="4"/>
        <v>#VALUE!</v>
      </c>
      <c r="N51" s="45" t="e">
        <f t="shared" si="12"/>
        <v>#VALUE!</v>
      </c>
      <c r="O51" s="46" t="e">
        <f t="shared" si="13"/>
        <v>#VALUE!</v>
      </c>
      <c r="P51" s="47">
        <f t="shared" si="14"/>
      </c>
      <c r="Q51" s="47" t="e">
        <f t="shared" si="15"/>
        <v>#VALUE!</v>
      </c>
      <c r="R51" s="47">
        <f>IF(C51="","",IF((SIN((M51-J51)*PI()/180))&lt;0,360-Q51,Q51))</f>
      </c>
      <c r="S51" s="126" t="s">
        <v>1407</v>
      </c>
    </row>
    <row r="52" spans="1:19" ht="12.75">
      <c r="A52" s="85"/>
      <c r="B52" s="45"/>
      <c r="C52" s="45"/>
      <c r="D52" s="45"/>
      <c r="E52" s="86"/>
      <c r="F52" s="86"/>
      <c r="G52" s="45"/>
      <c r="H52" s="45"/>
      <c r="I52" s="45" t="str">
        <f t="shared" si="0"/>
        <v>JN49DT</v>
      </c>
      <c r="J52" s="45">
        <f t="shared" si="1"/>
        <v>8.25</v>
      </c>
      <c r="K52" s="45">
        <f t="shared" si="10"/>
        <v>49.791666666666664</v>
      </c>
      <c r="L52" s="45">
        <f t="shared" si="11"/>
      </c>
      <c r="M52" s="45" t="e">
        <f t="shared" si="4"/>
        <v>#VALUE!</v>
      </c>
      <c r="N52" s="45" t="e">
        <f t="shared" si="12"/>
        <v>#VALUE!</v>
      </c>
      <c r="O52" s="46" t="e">
        <f t="shared" si="13"/>
        <v>#VALUE!</v>
      </c>
      <c r="P52" s="47">
        <f t="shared" si="14"/>
      </c>
      <c r="Q52" s="47" t="e">
        <f t="shared" si="15"/>
        <v>#VALUE!</v>
      </c>
      <c r="R52" s="47">
        <f t="shared" si="9"/>
      </c>
      <c r="S52" s="126" t="s">
        <v>1407</v>
      </c>
    </row>
    <row r="53" spans="1:19" ht="12.75">
      <c r="A53" s="85"/>
      <c r="B53" s="45"/>
      <c r="C53" s="45"/>
      <c r="D53" s="45"/>
      <c r="E53" s="86"/>
      <c r="F53" s="86"/>
      <c r="G53" s="45"/>
      <c r="H53" s="45"/>
      <c r="I53" s="45" t="str">
        <f t="shared" si="0"/>
        <v>JN49DT</v>
      </c>
      <c r="J53" s="45">
        <f t="shared" si="1"/>
        <v>8.25</v>
      </c>
      <c r="K53" s="45">
        <f t="shared" si="10"/>
        <v>49.791666666666664</v>
      </c>
      <c r="L53" s="45">
        <f t="shared" si="11"/>
      </c>
      <c r="M53" s="45" t="e">
        <f t="shared" si="4"/>
        <v>#VALUE!</v>
      </c>
      <c r="N53" s="45" t="e">
        <f t="shared" si="12"/>
        <v>#VALUE!</v>
      </c>
      <c r="O53" s="46" t="e">
        <f t="shared" si="13"/>
        <v>#VALUE!</v>
      </c>
      <c r="P53" s="47">
        <f t="shared" si="14"/>
      </c>
      <c r="Q53" s="47" t="e">
        <f t="shared" si="15"/>
        <v>#VALUE!</v>
      </c>
      <c r="R53" s="47">
        <f t="shared" si="9"/>
      </c>
      <c r="S53" s="126" t="s">
        <v>1407</v>
      </c>
    </row>
    <row r="54" spans="1:19" ht="12.75">
      <c r="A54" s="85"/>
      <c r="B54" s="45"/>
      <c r="C54" s="45"/>
      <c r="D54" s="45"/>
      <c r="E54" s="86"/>
      <c r="F54" s="86"/>
      <c r="G54" s="45"/>
      <c r="H54" s="45"/>
      <c r="I54" s="45" t="str">
        <f t="shared" si="0"/>
        <v>JN49DT</v>
      </c>
      <c r="J54" s="45">
        <f t="shared" si="1"/>
        <v>8.25</v>
      </c>
      <c r="K54" s="45">
        <f t="shared" si="10"/>
        <v>49.791666666666664</v>
      </c>
      <c r="L54" s="45">
        <f t="shared" si="11"/>
      </c>
      <c r="M54" s="45" t="e">
        <f t="shared" si="4"/>
        <v>#VALUE!</v>
      </c>
      <c r="N54" s="45" t="e">
        <f t="shared" si="12"/>
        <v>#VALUE!</v>
      </c>
      <c r="O54" s="46" t="e">
        <f t="shared" si="13"/>
        <v>#VALUE!</v>
      </c>
      <c r="P54" s="47">
        <f t="shared" si="14"/>
      </c>
      <c r="Q54" s="47" t="e">
        <f t="shared" si="15"/>
        <v>#VALUE!</v>
      </c>
      <c r="R54" s="47">
        <f t="shared" si="9"/>
      </c>
      <c r="S54" s="126" t="s">
        <v>1407</v>
      </c>
    </row>
    <row r="55" spans="1:19" ht="12.75">
      <c r="A55" s="85"/>
      <c r="B55" s="45"/>
      <c r="C55" s="45"/>
      <c r="D55" s="45"/>
      <c r="E55" s="86"/>
      <c r="F55" s="86"/>
      <c r="G55" s="45"/>
      <c r="H55" s="45"/>
      <c r="I55" s="45" t="str">
        <f t="shared" si="0"/>
        <v>JN49DT</v>
      </c>
      <c r="J55" s="45">
        <f t="shared" si="1"/>
        <v>8.25</v>
      </c>
      <c r="K55" s="45">
        <f t="shared" si="10"/>
        <v>49.791666666666664</v>
      </c>
      <c r="L55" s="45">
        <f t="shared" si="11"/>
      </c>
      <c r="M55" s="45" t="e">
        <f t="shared" si="4"/>
        <v>#VALUE!</v>
      </c>
      <c r="N55" s="45" t="e">
        <f t="shared" si="12"/>
        <v>#VALUE!</v>
      </c>
      <c r="O55" s="46" t="e">
        <f t="shared" si="13"/>
        <v>#VALUE!</v>
      </c>
      <c r="P55" s="47">
        <f t="shared" si="14"/>
      </c>
      <c r="Q55" s="47" t="e">
        <f t="shared" si="15"/>
        <v>#VALUE!</v>
      </c>
      <c r="R55" s="47">
        <f t="shared" si="9"/>
      </c>
      <c r="S55" s="126" t="s">
        <v>1407</v>
      </c>
    </row>
    <row r="56" spans="1:19" ht="12.75">
      <c r="A56" s="55"/>
      <c r="B56" s="69"/>
      <c r="C56" s="69"/>
      <c r="D56" s="69"/>
      <c r="E56" s="70"/>
      <c r="F56" s="70"/>
      <c r="G56" s="69"/>
      <c r="H56" s="69"/>
      <c r="I56" s="54" t="str">
        <f t="shared" si="0"/>
        <v>JN49DT</v>
      </c>
      <c r="J56" s="54">
        <f t="shared" si="1"/>
        <v>8.25</v>
      </c>
      <c r="K56" s="54">
        <f t="shared" si="10"/>
        <v>49.791666666666664</v>
      </c>
      <c r="L56" s="54">
        <f t="shared" si="11"/>
      </c>
      <c r="M56" s="54" t="e">
        <f t="shared" si="4"/>
        <v>#VALUE!</v>
      </c>
      <c r="N56" s="54" t="e">
        <f t="shared" si="12"/>
        <v>#VALUE!</v>
      </c>
      <c r="O56" s="58" t="e">
        <f t="shared" si="13"/>
        <v>#VALUE!</v>
      </c>
      <c r="P56" s="59">
        <f t="shared" si="14"/>
      </c>
      <c r="Q56" s="59" t="e">
        <f t="shared" si="15"/>
        <v>#VALUE!</v>
      </c>
      <c r="R56" s="59">
        <f t="shared" si="9"/>
      </c>
      <c r="S56" s="126" t="s">
        <v>1407</v>
      </c>
    </row>
    <row r="57" spans="1:19" ht="12.75">
      <c r="A57" s="55"/>
      <c r="B57" s="69"/>
      <c r="C57" s="69"/>
      <c r="D57" s="69"/>
      <c r="E57" s="70"/>
      <c r="F57" s="70"/>
      <c r="G57" s="69"/>
      <c r="H57" s="69"/>
      <c r="I57" s="54" t="str">
        <f t="shared" si="0"/>
        <v>JN49DT</v>
      </c>
      <c r="J57" s="54">
        <f t="shared" si="1"/>
        <v>8.25</v>
      </c>
      <c r="K57" s="54">
        <f t="shared" si="10"/>
        <v>49.791666666666664</v>
      </c>
      <c r="L57" s="54">
        <f t="shared" si="11"/>
      </c>
      <c r="M57" s="54" t="e">
        <f t="shared" si="4"/>
        <v>#VALUE!</v>
      </c>
      <c r="N57" s="54" t="e">
        <f t="shared" si="12"/>
        <v>#VALUE!</v>
      </c>
      <c r="O57" s="58" t="e">
        <f t="shared" si="13"/>
        <v>#VALUE!</v>
      </c>
      <c r="P57" s="59">
        <f t="shared" si="14"/>
      </c>
      <c r="Q57" s="59" t="e">
        <f t="shared" si="15"/>
        <v>#VALUE!</v>
      </c>
      <c r="R57" s="59">
        <f t="shared" si="9"/>
      </c>
      <c r="S57" s="126" t="s">
        <v>1407</v>
      </c>
    </row>
    <row r="58" spans="1:19" ht="12.75">
      <c r="A58" s="55"/>
      <c r="B58" s="69"/>
      <c r="C58" s="69"/>
      <c r="D58" s="69"/>
      <c r="E58" s="70"/>
      <c r="F58" s="70"/>
      <c r="G58" s="69"/>
      <c r="H58" s="69"/>
      <c r="I58" s="54" t="str">
        <f t="shared" si="0"/>
        <v>JN49DT</v>
      </c>
      <c r="J58" s="54">
        <f t="shared" si="1"/>
        <v>8.25</v>
      </c>
      <c r="K58" s="54">
        <f t="shared" si="10"/>
        <v>49.791666666666664</v>
      </c>
      <c r="L58" s="54">
        <f t="shared" si="11"/>
      </c>
      <c r="M58" s="54" t="e">
        <f t="shared" si="4"/>
        <v>#VALUE!</v>
      </c>
      <c r="N58" s="54" t="e">
        <f t="shared" si="12"/>
        <v>#VALUE!</v>
      </c>
      <c r="O58" s="58" t="e">
        <f t="shared" si="13"/>
        <v>#VALUE!</v>
      </c>
      <c r="P58" s="59">
        <f t="shared" si="14"/>
      </c>
      <c r="Q58" s="59" t="e">
        <f t="shared" si="15"/>
        <v>#VALUE!</v>
      </c>
      <c r="R58" s="59">
        <f t="shared" si="9"/>
      </c>
      <c r="S58" s="126" t="s">
        <v>1407</v>
      </c>
    </row>
    <row r="59" spans="1:19" ht="12.75">
      <c r="A59" s="55"/>
      <c r="B59" s="69"/>
      <c r="C59" s="69"/>
      <c r="D59" s="69"/>
      <c r="E59" s="70"/>
      <c r="F59" s="70"/>
      <c r="G59" s="69"/>
      <c r="H59" s="69"/>
      <c r="I59" s="54" t="str">
        <f t="shared" si="0"/>
        <v>JN49DT</v>
      </c>
      <c r="J59" s="54">
        <f t="shared" si="1"/>
        <v>8.25</v>
      </c>
      <c r="K59" s="54">
        <f t="shared" si="10"/>
        <v>49.791666666666664</v>
      </c>
      <c r="L59" s="54">
        <f t="shared" si="11"/>
      </c>
      <c r="M59" s="54" t="e">
        <f t="shared" si="4"/>
        <v>#VALUE!</v>
      </c>
      <c r="N59" s="54" t="e">
        <f t="shared" si="12"/>
        <v>#VALUE!</v>
      </c>
      <c r="O59" s="58" t="e">
        <f t="shared" si="13"/>
        <v>#VALUE!</v>
      </c>
      <c r="P59" s="59">
        <f t="shared" si="14"/>
      </c>
      <c r="Q59" s="59" t="e">
        <f t="shared" si="15"/>
        <v>#VALUE!</v>
      </c>
      <c r="R59" s="59">
        <f t="shared" si="9"/>
      </c>
      <c r="S59" s="126" t="s">
        <v>1407</v>
      </c>
    </row>
    <row r="60" spans="1:19" ht="12.75">
      <c r="A60" s="55"/>
      <c r="B60" s="69"/>
      <c r="C60" s="69"/>
      <c r="D60" s="69"/>
      <c r="E60" s="70"/>
      <c r="F60" s="70"/>
      <c r="G60" s="69"/>
      <c r="H60" s="69"/>
      <c r="I60" s="54" t="str">
        <f t="shared" si="0"/>
        <v>JN49DT</v>
      </c>
      <c r="J60" s="54">
        <f t="shared" si="1"/>
        <v>8.25</v>
      </c>
      <c r="K60" s="54">
        <f t="shared" si="10"/>
        <v>49.791666666666664</v>
      </c>
      <c r="L60" s="54">
        <f t="shared" si="11"/>
      </c>
      <c r="M60" s="54" t="e">
        <f t="shared" si="4"/>
        <v>#VALUE!</v>
      </c>
      <c r="N60" s="54" t="e">
        <f t="shared" si="12"/>
        <v>#VALUE!</v>
      </c>
      <c r="O60" s="58" t="e">
        <f t="shared" si="13"/>
        <v>#VALUE!</v>
      </c>
      <c r="P60" s="59">
        <f t="shared" si="14"/>
      </c>
      <c r="Q60" s="59" t="e">
        <f t="shared" si="15"/>
        <v>#VALUE!</v>
      </c>
      <c r="R60" s="59">
        <f t="shared" si="9"/>
      </c>
      <c r="S60" s="126" t="s">
        <v>1407</v>
      </c>
    </row>
    <row r="61" spans="1:19" ht="12.75">
      <c r="A61" s="55"/>
      <c r="B61" s="69"/>
      <c r="C61" s="69"/>
      <c r="D61" s="69"/>
      <c r="E61" s="70"/>
      <c r="F61" s="70"/>
      <c r="G61" s="69"/>
      <c r="H61" s="69"/>
      <c r="I61" s="54" t="str">
        <f t="shared" si="0"/>
        <v>JN49DT</v>
      </c>
      <c r="J61" s="54">
        <f t="shared" si="1"/>
        <v>8.25</v>
      </c>
      <c r="K61" s="54">
        <f t="shared" si="10"/>
        <v>49.791666666666664</v>
      </c>
      <c r="L61" s="54">
        <f t="shared" si="11"/>
      </c>
      <c r="M61" s="54" t="e">
        <f t="shared" si="4"/>
        <v>#VALUE!</v>
      </c>
      <c r="N61" s="54" t="e">
        <f t="shared" si="12"/>
        <v>#VALUE!</v>
      </c>
      <c r="O61" s="58" t="e">
        <f t="shared" si="13"/>
        <v>#VALUE!</v>
      </c>
      <c r="P61" s="59">
        <f t="shared" si="14"/>
      </c>
      <c r="Q61" s="59" t="e">
        <f t="shared" si="15"/>
        <v>#VALUE!</v>
      </c>
      <c r="R61" s="59">
        <f t="shared" si="9"/>
      </c>
      <c r="S61" s="126" t="s">
        <v>1407</v>
      </c>
    </row>
    <row r="62" spans="1:19" ht="12.75">
      <c r="A62" s="55"/>
      <c r="B62" s="69"/>
      <c r="C62" s="69"/>
      <c r="D62" s="69"/>
      <c r="E62" s="70"/>
      <c r="F62" s="70"/>
      <c r="G62" s="69"/>
      <c r="H62" s="69"/>
      <c r="I62" s="54" t="str">
        <f t="shared" si="0"/>
        <v>JN49DT</v>
      </c>
      <c r="J62" s="54">
        <f t="shared" si="1"/>
        <v>8.25</v>
      </c>
      <c r="K62" s="54">
        <f t="shared" si="10"/>
        <v>49.791666666666664</v>
      </c>
      <c r="L62" s="54">
        <f t="shared" si="11"/>
      </c>
      <c r="M62" s="54" t="e">
        <f t="shared" si="4"/>
        <v>#VALUE!</v>
      </c>
      <c r="N62" s="54" t="e">
        <f t="shared" si="12"/>
        <v>#VALUE!</v>
      </c>
      <c r="O62" s="58" t="e">
        <f t="shared" si="13"/>
        <v>#VALUE!</v>
      </c>
      <c r="P62" s="59">
        <f t="shared" si="14"/>
      </c>
      <c r="Q62" s="59" t="e">
        <f t="shared" si="15"/>
        <v>#VALUE!</v>
      </c>
      <c r="R62" s="59">
        <f t="shared" si="9"/>
      </c>
      <c r="S62" s="126" t="s">
        <v>1407</v>
      </c>
    </row>
    <row r="63" spans="1:19" ht="13.5" thickBot="1">
      <c r="A63" s="61"/>
      <c r="B63" s="71"/>
      <c r="C63" s="71"/>
      <c r="D63" s="71"/>
      <c r="E63" s="72"/>
      <c r="F63" s="72"/>
      <c r="G63" s="71"/>
      <c r="H63" s="71"/>
      <c r="I63" s="64" t="str">
        <f t="shared" si="0"/>
        <v>JN49DT</v>
      </c>
      <c r="J63" s="64">
        <f t="shared" si="1"/>
        <v>8.25</v>
      </c>
      <c r="K63" s="64">
        <f t="shared" si="10"/>
        <v>49.791666666666664</v>
      </c>
      <c r="L63" s="64">
        <f t="shared" si="11"/>
      </c>
      <c r="M63" s="64" t="e">
        <f t="shared" si="4"/>
        <v>#VALUE!</v>
      </c>
      <c r="N63" s="64" t="e">
        <f t="shared" si="12"/>
        <v>#VALUE!</v>
      </c>
      <c r="O63" s="65" t="e">
        <f t="shared" si="13"/>
        <v>#VALUE!</v>
      </c>
      <c r="P63" s="66">
        <f t="shared" si="14"/>
      </c>
      <c r="Q63" s="66" t="e">
        <f t="shared" si="15"/>
        <v>#VALUE!</v>
      </c>
      <c r="R63" s="66">
        <f t="shared" si="9"/>
      </c>
      <c r="S63" s="127" t="s">
        <v>1407</v>
      </c>
    </row>
  </sheetData>
  <autoFilter ref="A3:S3"/>
  <conditionalFormatting sqref="S4:S63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S39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8515625" style="84" customWidth="1"/>
    <col min="2" max="2" width="8.57421875" style="80" bestFit="1" customWidth="1"/>
    <col min="3" max="3" width="12.00390625" style="80" bestFit="1" customWidth="1"/>
    <col min="4" max="4" width="9.421875" style="80" bestFit="1" customWidth="1"/>
    <col min="5" max="5" width="7.28125" style="81" bestFit="1" customWidth="1"/>
    <col min="6" max="6" width="5.7109375" style="81" customWidth="1"/>
    <col min="7" max="7" width="5.00390625" style="80" bestFit="1" customWidth="1"/>
    <col min="8" max="8" width="19.421875" style="80" bestFit="1" customWidth="1"/>
    <col min="9" max="9" width="14.8515625" style="80" hidden="1" customWidth="1"/>
    <col min="10" max="10" width="11.28125" style="80" hidden="1" customWidth="1"/>
    <col min="11" max="11" width="12.00390625" style="80" hidden="1" customWidth="1"/>
    <col min="12" max="12" width="14.8515625" style="80" hidden="1" customWidth="1"/>
    <col min="13" max="14" width="12.00390625" style="80" hidden="1" customWidth="1"/>
    <col min="15" max="15" width="10.140625" style="80" hidden="1" customWidth="1"/>
    <col min="16" max="16" width="5.00390625" style="83" bestFit="1" customWidth="1"/>
    <col min="17" max="17" width="7.8515625" style="83" hidden="1" customWidth="1"/>
    <col min="18" max="18" width="7.28125" style="83" bestFit="1" customWidth="1"/>
    <col min="19" max="19" width="6.8515625" style="80" bestFit="1" customWidth="1"/>
    <col min="20" max="16384" width="16.28125" style="80" customWidth="1"/>
  </cols>
  <sheetData>
    <row r="1" spans="1:8" ht="18">
      <c r="A1" s="77" t="s">
        <v>310</v>
      </c>
      <c r="B1" s="78"/>
      <c r="C1" s="79" t="str">
        <f>Grunddaten!$C$7</f>
        <v>Dalheim</v>
      </c>
      <c r="H1" s="82">
        <v>38771</v>
      </c>
    </row>
    <row r="2" spans="1:3" ht="18.75" thickBot="1">
      <c r="A2" s="77" t="s">
        <v>311</v>
      </c>
      <c r="B2" s="78"/>
      <c r="C2" s="79" t="str">
        <f>UPPER(Grunddaten!$C$11)</f>
        <v>JN49DT</v>
      </c>
    </row>
    <row r="3" spans="1:19" s="68" customFormat="1" ht="50.25" customHeight="1" thickBot="1">
      <c r="A3" s="166" t="s">
        <v>318</v>
      </c>
      <c r="B3" s="167" t="s">
        <v>307</v>
      </c>
      <c r="C3" s="167" t="s">
        <v>308</v>
      </c>
      <c r="D3" s="167" t="s">
        <v>736</v>
      </c>
      <c r="E3" s="167" t="s">
        <v>732</v>
      </c>
      <c r="F3" s="167" t="s">
        <v>733</v>
      </c>
      <c r="G3" s="167" t="s">
        <v>734</v>
      </c>
      <c r="H3" s="167" t="s">
        <v>309</v>
      </c>
      <c r="I3" s="162" t="s">
        <v>5</v>
      </c>
      <c r="J3" s="162" t="s">
        <v>4</v>
      </c>
      <c r="K3" s="162" t="s">
        <v>3</v>
      </c>
      <c r="L3" s="162" t="s">
        <v>5</v>
      </c>
      <c r="M3" s="162" t="s">
        <v>4</v>
      </c>
      <c r="N3" s="162" t="s">
        <v>3</v>
      </c>
      <c r="O3" s="162" t="s">
        <v>2</v>
      </c>
      <c r="P3" s="163" t="s">
        <v>317</v>
      </c>
      <c r="Q3" s="164" t="s">
        <v>1</v>
      </c>
      <c r="R3" s="164" t="s">
        <v>0</v>
      </c>
      <c r="S3" s="165" t="s">
        <v>1409</v>
      </c>
    </row>
    <row r="4" spans="1:19" ht="12.75">
      <c r="A4" s="128">
        <v>47088833.3</v>
      </c>
      <c r="B4" s="129" t="s">
        <v>504</v>
      </c>
      <c r="C4" s="129" t="s">
        <v>194</v>
      </c>
      <c r="D4" s="129" t="s">
        <v>841</v>
      </c>
      <c r="E4" s="130" t="s">
        <v>769</v>
      </c>
      <c r="F4" s="130" t="s">
        <v>735</v>
      </c>
      <c r="G4" s="129">
        <v>1150</v>
      </c>
      <c r="H4" s="129" t="s">
        <v>840</v>
      </c>
      <c r="I4" s="107" t="str">
        <f aca="true" t="shared" si="0" ref="I4:I39">UPPER($C$2)</f>
        <v>JN49DT</v>
      </c>
      <c r="J4" s="107">
        <f aca="true" t="shared" si="1" ref="J4:J39">(CODE(MID(I4,1,1))-74)*20+MID(I4,3,1)*2+(CODE(MID(I4,5,1))-65)/12</f>
        <v>8.25</v>
      </c>
      <c r="K4" s="107">
        <f aca="true" t="shared" si="2" ref="K4:K19">(CODE(MID(I4,2,1))-74)*10+MID(I4,4,1)*1+(CODE(MID(I4,6,1))-65)/24</f>
        <v>49.791666666666664</v>
      </c>
      <c r="L4" s="107" t="str">
        <f aca="true" t="shared" si="3" ref="L4:L19">UPPER(C4)</f>
        <v>JO50WB</v>
      </c>
      <c r="M4" s="107">
        <f aca="true" t="shared" si="4" ref="M4:M39">(CODE(MID(L4,1,1))-74)*20+MID(L4,3,1)*2+(CODE(MID(L4,5,1))-65)/12</f>
        <v>11.833333333333334</v>
      </c>
      <c r="N4" s="107">
        <f aca="true" t="shared" si="5" ref="N4:N19">(CODE(MID(L4,2,1))-74)*10+MID(L4,4,1)*1+(CODE(MID(L4,6,1))-65)/24</f>
        <v>50.041666666666664</v>
      </c>
      <c r="O4" s="131">
        <f aca="true" t="shared" si="6" ref="O4:O19">ACOS(SIN(N4*PI()/180)*SIN(K4*PI()/180)+COS(N4*PI()/180)*COS(K4*PI()/180)*COS((J4-M4)*PI()/180))</f>
        <v>0.04050190530823339</v>
      </c>
      <c r="P4" s="132">
        <f aca="true" t="shared" si="7" ref="P4:P19">IF(C4="","",6371.3*O4)</f>
        <v>258.0497892903474</v>
      </c>
      <c r="Q4" s="132">
        <f aca="true" t="shared" si="8" ref="Q4:Q19">ACOS((SIN(N4*PI()/180)-SIN(K4*PI()/180)*COS(O4))/(COS(K4*PI()/180)*SIN(O4)))*180/PI()</f>
        <v>82.44705599146883</v>
      </c>
      <c r="R4" s="132">
        <f aca="true" t="shared" si="9" ref="R4:R19">IF(C4="","",IF((SIN((M4-J4)*PI()/180))&lt;0,360-Q4,Q4))</f>
        <v>82.44705599146883</v>
      </c>
      <c r="S4" s="133" t="s">
        <v>1407</v>
      </c>
    </row>
    <row r="5" spans="1:19" ht="12.75">
      <c r="A5" s="55">
        <v>47088853</v>
      </c>
      <c r="B5" s="69" t="s">
        <v>270</v>
      </c>
      <c r="C5" s="69" t="s">
        <v>271</v>
      </c>
      <c r="D5" s="69" t="s">
        <v>842</v>
      </c>
      <c r="E5" s="70" t="s">
        <v>790</v>
      </c>
      <c r="F5" s="70" t="s">
        <v>843</v>
      </c>
      <c r="G5" s="69">
        <v>1830</v>
      </c>
      <c r="H5" s="69" t="s">
        <v>272</v>
      </c>
      <c r="I5" s="54" t="str">
        <f t="shared" si="0"/>
        <v>JN49DT</v>
      </c>
      <c r="J5" s="54">
        <f t="shared" si="1"/>
        <v>8.25</v>
      </c>
      <c r="K5" s="54">
        <f t="shared" si="2"/>
        <v>49.791666666666664</v>
      </c>
      <c r="L5" s="54" t="str">
        <f t="shared" si="3"/>
        <v>JN67AQ</v>
      </c>
      <c r="M5" s="54">
        <f t="shared" si="4"/>
        <v>12</v>
      </c>
      <c r="N5" s="54">
        <f t="shared" si="5"/>
        <v>47.666666666666664</v>
      </c>
      <c r="O5" s="58">
        <f t="shared" si="6"/>
        <v>0.05690286033554526</v>
      </c>
      <c r="P5" s="59">
        <f t="shared" si="7"/>
        <v>362.5451940558595</v>
      </c>
      <c r="Q5" s="59">
        <f t="shared" si="8"/>
        <v>129.24382214242027</v>
      </c>
      <c r="R5" s="59">
        <f t="shared" si="9"/>
        <v>129.24382214242027</v>
      </c>
      <c r="S5" s="126" t="s">
        <v>1407</v>
      </c>
    </row>
    <row r="6" spans="1:19" ht="12.75">
      <c r="A6" s="55">
        <v>47088865</v>
      </c>
      <c r="B6" s="69" t="s">
        <v>135</v>
      </c>
      <c r="C6" s="69" t="s">
        <v>136</v>
      </c>
      <c r="D6" s="69" t="s">
        <v>846</v>
      </c>
      <c r="E6" s="70" t="s">
        <v>844</v>
      </c>
      <c r="F6" s="70" t="s">
        <v>735</v>
      </c>
      <c r="G6" s="69">
        <v>260</v>
      </c>
      <c r="H6" s="69" t="s">
        <v>137</v>
      </c>
      <c r="I6" s="54" t="str">
        <f t="shared" si="0"/>
        <v>JN49DT</v>
      </c>
      <c r="J6" s="54">
        <f t="shared" si="1"/>
        <v>8.25</v>
      </c>
      <c r="K6" s="54">
        <f t="shared" si="2"/>
        <v>49.791666666666664</v>
      </c>
      <c r="L6" s="54" t="str">
        <f t="shared" si="3"/>
        <v>JO30LX</v>
      </c>
      <c r="M6" s="54">
        <f t="shared" si="4"/>
        <v>6.916666666666667</v>
      </c>
      <c r="N6" s="54">
        <f t="shared" si="5"/>
        <v>50.958333333333336</v>
      </c>
      <c r="O6" s="58">
        <f t="shared" si="6"/>
        <v>0.025195973429894103</v>
      </c>
      <c r="P6" s="59">
        <f t="shared" si="7"/>
        <v>160.5311055138843</v>
      </c>
      <c r="Q6" s="59">
        <f t="shared" si="8"/>
        <v>35.57531294832144</v>
      </c>
      <c r="R6" s="59">
        <f t="shared" si="9"/>
        <v>324.4246870516786</v>
      </c>
      <c r="S6" s="126" t="s">
        <v>1407</v>
      </c>
    </row>
    <row r="7" spans="1:19" ht="12.75">
      <c r="A7" s="55">
        <v>47088875</v>
      </c>
      <c r="B7" s="69" t="s">
        <v>279</v>
      </c>
      <c r="C7" s="69" t="s">
        <v>280</v>
      </c>
      <c r="D7" s="69"/>
      <c r="E7" s="70"/>
      <c r="F7" s="70"/>
      <c r="G7" s="69"/>
      <c r="H7" s="69" t="s">
        <v>281</v>
      </c>
      <c r="I7" s="54" t="str">
        <f t="shared" si="0"/>
        <v>JN49DT</v>
      </c>
      <c r="J7" s="54">
        <f t="shared" si="1"/>
        <v>8.25</v>
      </c>
      <c r="K7" s="54">
        <f t="shared" si="2"/>
        <v>49.791666666666664</v>
      </c>
      <c r="L7" s="54" t="str">
        <f t="shared" si="3"/>
        <v>JN78DK</v>
      </c>
      <c r="M7" s="54">
        <f t="shared" si="4"/>
        <v>14.25</v>
      </c>
      <c r="N7" s="54">
        <f t="shared" si="5"/>
        <v>48.416666666666664</v>
      </c>
      <c r="O7" s="58">
        <f t="shared" si="6"/>
        <v>0.07261272874713276</v>
      </c>
      <c r="P7" s="59">
        <f t="shared" si="7"/>
        <v>462.63747866660697</v>
      </c>
      <c r="Q7" s="59">
        <f t="shared" si="8"/>
        <v>107.00660639709454</v>
      </c>
      <c r="R7" s="59">
        <f t="shared" si="9"/>
        <v>107.00660639709454</v>
      </c>
      <c r="S7" s="126" t="s">
        <v>1407</v>
      </c>
    </row>
    <row r="8" spans="1:19" ht="12.75">
      <c r="A8" s="55">
        <v>47088888</v>
      </c>
      <c r="B8" s="69" t="s">
        <v>1218</v>
      </c>
      <c r="C8" s="69" t="s">
        <v>1219</v>
      </c>
      <c r="D8" s="69">
        <v>0.04</v>
      </c>
      <c r="E8" s="70" t="s">
        <v>790</v>
      </c>
      <c r="F8" s="70">
        <v>200</v>
      </c>
      <c r="G8" s="69">
        <v>95</v>
      </c>
      <c r="H8" s="69"/>
      <c r="I8" s="54" t="str">
        <f t="shared" si="0"/>
        <v>JN49DT</v>
      </c>
      <c r="J8" s="54">
        <f t="shared" si="1"/>
        <v>8.25</v>
      </c>
      <c r="K8" s="54">
        <f>(CODE(MID(I8,2,1))-74)*10+MID(I8,4,1)*1+(CODE(MID(I8,6,1))-65)/24</f>
        <v>49.791666666666664</v>
      </c>
      <c r="L8" s="54" t="str">
        <f>UPPER(C8)</f>
        <v>JO22JH</v>
      </c>
      <c r="M8" s="54">
        <f t="shared" si="4"/>
        <v>4.75</v>
      </c>
      <c r="N8" s="54">
        <f>(CODE(MID(L8,2,1))-74)*10+MID(L8,4,1)*1+(CODE(MID(L8,6,1))-65)/24</f>
        <v>52.291666666666664</v>
      </c>
      <c r="O8" s="58">
        <f>ACOS(SIN(N8*PI()/180)*SIN(K8*PI()/180)+COS(N8*PI()/180)*COS(K8*PI()/180)*COS((J8-M8)*PI()/180))</f>
        <v>0.05811611926331861</v>
      </c>
      <c r="P8" s="59">
        <f>IF(C8="","",6371.3*O8)</f>
        <v>370.2752306623819</v>
      </c>
      <c r="Q8" s="59">
        <f>ACOS((SIN(N8*PI()/180)-SIN(K8*PI()/180)*COS(O8))/(COS(K8*PI()/180)*SIN(O8)))*180/PI()</f>
        <v>40.0058736613191</v>
      </c>
      <c r="R8" s="59">
        <f>IF(C8="","",IF((SIN((M8-J8)*PI()/180))&lt;0,360-Q8,Q8))</f>
        <v>319.99412633868087</v>
      </c>
      <c r="S8" s="126" t="s">
        <v>1407</v>
      </c>
    </row>
    <row r="9" spans="1:19" ht="12.75">
      <c r="A9" s="55">
        <v>47088895</v>
      </c>
      <c r="B9" s="69" t="s">
        <v>286</v>
      </c>
      <c r="C9" s="69" t="s">
        <v>287</v>
      </c>
      <c r="D9" s="69"/>
      <c r="E9" s="70" t="s">
        <v>790</v>
      </c>
      <c r="F9" s="70" t="s">
        <v>744</v>
      </c>
      <c r="G9" s="69">
        <v>705</v>
      </c>
      <c r="H9" s="69" t="s">
        <v>288</v>
      </c>
      <c r="I9" s="54" t="str">
        <f t="shared" si="0"/>
        <v>JN49DT</v>
      </c>
      <c r="J9" s="54">
        <f t="shared" si="1"/>
        <v>8.25</v>
      </c>
      <c r="K9" s="54">
        <f t="shared" si="2"/>
        <v>49.791666666666664</v>
      </c>
      <c r="L9" s="54" t="str">
        <f t="shared" si="3"/>
        <v>JN57UU</v>
      </c>
      <c r="M9" s="54">
        <f t="shared" si="4"/>
        <v>11.666666666666666</v>
      </c>
      <c r="N9" s="54">
        <f t="shared" si="5"/>
        <v>47.833333333333336</v>
      </c>
      <c r="O9" s="58">
        <f t="shared" si="6"/>
        <v>0.05205098095864824</v>
      </c>
      <c r="P9" s="59">
        <f t="shared" si="7"/>
        <v>331.63241498183555</v>
      </c>
      <c r="Q9" s="59">
        <f t="shared" si="8"/>
        <v>129.74006714792176</v>
      </c>
      <c r="R9" s="59">
        <f t="shared" si="9"/>
        <v>129.74006714792176</v>
      </c>
      <c r="S9" s="126" t="s">
        <v>1407</v>
      </c>
    </row>
    <row r="10" spans="1:19" ht="12.75">
      <c r="A10" s="55">
        <v>47088895</v>
      </c>
      <c r="B10" s="69" t="s">
        <v>1220</v>
      </c>
      <c r="C10" s="69" t="s">
        <v>1213</v>
      </c>
      <c r="D10" s="69" t="s">
        <v>1221</v>
      </c>
      <c r="E10" s="70"/>
      <c r="F10" s="70" t="s">
        <v>735</v>
      </c>
      <c r="G10" s="69">
        <v>408</v>
      </c>
      <c r="H10" s="69"/>
      <c r="I10" s="54" t="str">
        <f t="shared" si="0"/>
        <v>JN49DT</v>
      </c>
      <c r="J10" s="54">
        <f t="shared" si="1"/>
        <v>8.25</v>
      </c>
      <c r="K10" s="54">
        <f>(CODE(MID(I10,2,1))-74)*10+MID(I10,4,1)*1+(CODE(MID(I10,6,1))-65)/24</f>
        <v>49.791666666666664</v>
      </c>
      <c r="L10" s="54" t="str">
        <f>UPPER(C10)</f>
        <v>JN39CO</v>
      </c>
      <c r="M10" s="54">
        <f t="shared" si="4"/>
        <v>6.166666666666667</v>
      </c>
      <c r="N10" s="54">
        <f>(CODE(MID(L10,2,1))-74)*10+MID(L10,4,1)*1+(CODE(MID(L10,6,1))-65)/24</f>
        <v>49.583333333333336</v>
      </c>
      <c r="O10" s="58">
        <f>ACOS(SIN(N10*PI()/180)*SIN(K10*PI()/180)+COS(N10*PI()/180)*COS(K10*PI()/180)*COS((J10-M10)*PI()/180))</f>
        <v>0.02380253607692695</v>
      </c>
      <c r="P10" s="59">
        <f>IF(C10="","",6371.3*O10)</f>
        <v>151.6530981069247</v>
      </c>
      <c r="Q10" s="59">
        <f>ACOS((SIN(N10*PI()/180)-SIN(K10*PI()/180)*COS(O10))/(COS(K10*PI()/180)*SIN(O10)))*180/PI()</f>
        <v>97.99137629383443</v>
      </c>
      <c r="R10" s="59">
        <f>IF(C10="","",IF((SIN((M10-J10)*PI()/180))&lt;0,360-Q10,Q10))</f>
        <v>262.00862370616557</v>
      </c>
      <c r="S10" s="126" t="s">
        <v>1407</v>
      </c>
    </row>
    <row r="11" spans="1:19" ht="12.75">
      <c r="A11" s="55">
        <v>47088912</v>
      </c>
      <c r="B11" s="69" t="s">
        <v>510</v>
      </c>
      <c r="C11" s="69" t="s">
        <v>511</v>
      </c>
      <c r="D11" s="69" t="s">
        <v>845</v>
      </c>
      <c r="E11" s="70"/>
      <c r="F11" s="70" t="s">
        <v>735</v>
      </c>
      <c r="G11" s="69">
        <v>690</v>
      </c>
      <c r="H11" s="69"/>
      <c r="I11" s="54" t="str">
        <f t="shared" si="0"/>
        <v>JN49DT</v>
      </c>
      <c r="J11" s="54">
        <f>(CODE(MID(I11,1,1))-74)*20+MID(I11,3,1)*2+(CODE(MID(I11,5,1))-65)/12</f>
        <v>8.25</v>
      </c>
      <c r="K11" s="54">
        <f>(CODE(MID(I11,2,1))-74)*10+MID(I11,4,1)*1+(CODE(MID(I11,6,1))-65)/24</f>
        <v>49.791666666666664</v>
      </c>
      <c r="L11" s="54" t="str">
        <f>UPPER(C11)</f>
        <v>JO51GO</v>
      </c>
      <c r="M11" s="54">
        <f>(CODE(MID(L11,1,1))-74)*20+MID(L11,3,1)*2+(CODE(MID(L11,5,1))-65)/12</f>
        <v>10.5</v>
      </c>
      <c r="N11" s="54">
        <f>(CODE(MID(L11,2,1))-74)*10+MID(L11,4,1)*1+(CODE(MID(L11,6,1))-65)/24</f>
        <v>51.583333333333336</v>
      </c>
      <c r="O11" s="58">
        <f>ACOS(SIN(N11*PI()/180)*SIN(K11*PI()/180)+COS(N11*PI()/180)*COS(K11*PI()/180)*COS((J11-M11)*PI()/180))</f>
        <v>0.0399562981410595</v>
      </c>
      <c r="P11" s="59">
        <f>IF(C11="","",6371.3*O11)</f>
        <v>254.57356234613238</v>
      </c>
      <c r="Q11" s="59">
        <f>ACOS((SIN(N11*PI()/180)-SIN(K11*PI()/180)*COS(O11))/(COS(K11*PI()/180)*SIN(O11)))*180/PI()</f>
        <v>37.640637118046364</v>
      </c>
      <c r="R11" s="59">
        <f>IF(C11="","",IF((SIN((M11-J11)*PI()/180))&lt;0,360-Q11,Q11))</f>
        <v>37.640637118046364</v>
      </c>
      <c r="S11" s="126" t="s">
        <v>1407</v>
      </c>
    </row>
    <row r="12" spans="1:19" ht="12.75">
      <c r="A12" s="55">
        <v>47088960</v>
      </c>
      <c r="B12" s="69" t="s">
        <v>512</v>
      </c>
      <c r="C12" s="69" t="s">
        <v>240</v>
      </c>
      <c r="D12" s="69" t="s">
        <v>785</v>
      </c>
      <c r="E12" s="70"/>
      <c r="F12" s="70" t="s">
        <v>735</v>
      </c>
      <c r="G12" s="69">
        <v>532</v>
      </c>
      <c r="H12" s="69" t="s">
        <v>241</v>
      </c>
      <c r="I12" s="54" t="str">
        <f t="shared" si="0"/>
        <v>JN49DT</v>
      </c>
      <c r="J12" s="54">
        <f t="shared" si="1"/>
        <v>8.25</v>
      </c>
      <c r="K12" s="54">
        <f t="shared" si="2"/>
        <v>49.791666666666664</v>
      </c>
      <c r="L12" s="54" t="str">
        <f t="shared" si="3"/>
        <v>JN58KR</v>
      </c>
      <c r="M12" s="54">
        <f t="shared" si="4"/>
        <v>10.833333333333334</v>
      </c>
      <c r="N12" s="54">
        <f t="shared" si="5"/>
        <v>48.708333333333336</v>
      </c>
      <c r="O12" s="58">
        <f t="shared" si="6"/>
        <v>0.034978514061891675</v>
      </c>
      <c r="P12" s="59">
        <f t="shared" si="7"/>
        <v>222.85860664253045</v>
      </c>
      <c r="Q12" s="59">
        <f t="shared" si="8"/>
        <v>121.73461626277144</v>
      </c>
      <c r="R12" s="59">
        <f t="shared" si="9"/>
        <v>121.73461626277144</v>
      </c>
      <c r="S12" s="126" t="s">
        <v>1407</v>
      </c>
    </row>
    <row r="13" spans="1:19" ht="12.75">
      <c r="A13" s="55">
        <v>47088985</v>
      </c>
      <c r="B13" s="69" t="s">
        <v>183</v>
      </c>
      <c r="C13" s="69" t="s">
        <v>167</v>
      </c>
      <c r="D13" s="69" t="s">
        <v>765</v>
      </c>
      <c r="E13" s="70" t="s">
        <v>790</v>
      </c>
      <c r="F13" s="70" t="s">
        <v>813</v>
      </c>
      <c r="G13" s="69">
        <v>1565</v>
      </c>
      <c r="H13" s="69" t="s">
        <v>168</v>
      </c>
      <c r="I13" s="54" t="str">
        <f t="shared" si="0"/>
        <v>JN49DT</v>
      </c>
      <c r="J13" s="54">
        <f t="shared" si="1"/>
        <v>8.25</v>
      </c>
      <c r="K13" s="54">
        <f t="shared" si="2"/>
        <v>49.791666666666664</v>
      </c>
      <c r="L13" s="54" t="str">
        <f t="shared" si="3"/>
        <v>JN67CR</v>
      </c>
      <c r="M13" s="54">
        <f t="shared" si="4"/>
        <v>12.166666666666666</v>
      </c>
      <c r="N13" s="54">
        <f t="shared" si="5"/>
        <v>47.708333333333336</v>
      </c>
      <c r="O13" s="58">
        <f t="shared" si="6"/>
        <v>0.05789705560519365</v>
      </c>
      <c r="P13" s="59">
        <f t="shared" si="7"/>
        <v>368.8795103773703</v>
      </c>
      <c r="Q13" s="59">
        <f t="shared" si="8"/>
        <v>127.40891060063373</v>
      </c>
      <c r="R13" s="59">
        <f t="shared" si="9"/>
        <v>127.40891060063373</v>
      </c>
      <c r="S13" s="126" t="s">
        <v>1407</v>
      </c>
    </row>
    <row r="14" spans="1:19" ht="12.75">
      <c r="A14" s="55"/>
      <c r="B14" s="69"/>
      <c r="C14" s="69"/>
      <c r="D14" s="69"/>
      <c r="E14" s="70"/>
      <c r="F14" s="70"/>
      <c r="G14" s="69"/>
      <c r="H14" s="69"/>
      <c r="I14" s="54" t="str">
        <f t="shared" si="0"/>
        <v>JN49DT</v>
      </c>
      <c r="J14" s="54">
        <f t="shared" si="1"/>
        <v>8.25</v>
      </c>
      <c r="K14" s="54">
        <f>(CODE(MID(I14,2,1))-74)*10+MID(I14,4,1)*1+(CODE(MID(I14,6,1))-65)/24</f>
        <v>49.791666666666664</v>
      </c>
      <c r="L14" s="54">
        <f>UPPER(C14)</f>
      </c>
      <c r="M14" s="54" t="e">
        <f t="shared" si="4"/>
        <v>#VALUE!</v>
      </c>
      <c r="N14" s="54" t="e">
        <f>(CODE(MID(L14,2,1))-74)*10+MID(L14,4,1)*1+(CODE(MID(L14,6,1))-65)/24</f>
        <v>#VALUE!</v>
      </c>
      <c r="O14" s="58" t="e">
        <f>ACOS(SIN(N14*PI()/180)*SIN(K14*PI()/180)+COS(N14*PI()/180)*COS(K14*PI()/180)*COS((J14-M14)*PI()/180))</f>
        <v>#VALUE!</v>
      </c>
      <c r="P14" s="59">
        <f>IF(C14="","",6371.3*O14)</f>
      </c>
      <c r="Q14" s="59" t="e">
        <f>ACOS((SIN(N14*PI()/180)-SIN(K14*PI()/180)*COS(O14))/(COS(K14*PI()/180)*SIN(O14)))*180/PI()</f>
        <v>#VALUE!</v>
      </c>
      <c r="R14" s="59">
        <f>IF(C14="","",IF((SIN((M14-J14)*PI()/180))&lt;0,360-Q14,Q14))</f>
      </c>
      <c r="S14" s="126" t="s">
        <v>1407</v>
      </c>
    </row>
    <row r="15" spans="1:19" ht="12.75">
      <c r="A15" s="55"/>
      <c r="B15" s="69"/>
      <c r="C15" s="69"/>
      <c r="D15" s="69"/>
      <c r="E15" s="70"/>
      <c r="F15" s="70"/>
      <c r="G15" s="69"/>
      <c r="H15" s="69"/>
      <c r="I15" s="54" t="str">
        <f t="shared" si="0"/>
        <v>JN49DT</v>
      </c>
      <c r="J15" s="54">
        <f t="shared" si="1"/>
        <v>8.25</v>
      </c>
      <c r="K15" s="54">
        <f>(CODE(MID(I15,2,1))-74)*10+MID(I15,4,1)*1+(CODE(MID(I15,6,1))-65)/24</f>
        <v>49.791666666666664</v>
      </c>
      <c r="L15" s="54">
        <f>UPPER(C15)</f>
      </c>
      <c r="M15" s="54" t="e">
        <f t="shared" si="4"/>
        <v>#VALUE!</v>
      </c>
      <c r="N15" s="54" t="e">
        <f>(CODE(MID(L15,2,1))-74)*10+MID(L15,4,1)*1+(CODE(MID(L15,6,1))-65)/24</f>
        <v>#VALUE!</v>
      </c>
      <c r="O15" s="58" t="e">
        <f>ACOS(SIN(N15*PI()/180)*SIN(K15*PI()/180)+COS(N15*PI()/180)*COS(K15*PI()/180)*COS((J15-M15)*PI()/180))</f>
        <v>#VALUE!</v>
      </c>
      <c r="P15" s="59">
        <f>IF(C15="","",6371.3*O15)</f>
      </c>
      <c r="Q15" s="59" t="e">
        <f>ACOS((SIN(N15*PI()/180)-SIN(K15*PI()/180)*COS(O15))/(COS(K15*PI()/180)*SIN(O15)))*180/PI()</f>
        <v>#VALUE!</v>
      </c>
      <c r="R15" s="59">
        <f>IF(C15="","",IF((SIN((M15-J15)*PI()/180))&lt;0,360-Q15,Q15))</f>
      </c>
      <c r="S15" s="126" t="s">
        <v>1407</v>
      </c>
    </row>
    <row r="16" spans="1:19" ht="12.75">
      <c r="A16" s="55"/>
      <c r="B16" s="69"/>
      <c r="C16" s="69"/>
      <c r="D16" s="69"/>
      <c r="E16" s="70"/>
      <c r="F16" s="70"/>
      <c r="G16" s="69"/>
      <c r="H16" s="69"/>
      <c r="I16" s="54" t="str">
        <f t="shared" si="0"/>
        <v>JN49DT</v>
      </c>
      <c r="J16" s="54">
        <f t="shared" si="1"/>
        <v>8.25</v>
      </c>
      <c r="K16" s="54">
        <f t="shared" si="2"/>
        <v>49.791666666666664</v>
      </c>
      <c r="L16" s="54">
        <f t="shared" si="3"/>
      </c>
      <c r="M16" s="54" t="e">
        <f t="shared" si="4"/>
        <v>#VALUE!</v>
      </c>
      <c r="N16" s="54" t="e">
        <f t="shared" si="5"/>
        <v>#VALUE!</v>
      </c>
      <c r="O16" s="58" t="e">
        <f t="shared" si="6"/>
        <v>#VALUE!</v>
      </c>
      <c r="P16" s="59">
        <f t="shared" si="7"/>
      </c>
      <c r="Q16" s="59" t="e">
        <f t="shared" si="8"/>
        <v>#VALUE!</v>
      </c>
      <c r="R16" s="59">
        <f t="shared" si="9"/>
      </c>
      <c r="S16" s="126" t="s">
        <v>1407</v>
      </c>
    </row>
    <row r="17" spans="1:19" ht="12.75">
      <c r="A17" s="55"/>
      <c r="B17" s="69"/>
      <c r="C17" s="69"/>
      <c r="D17" s="69"/>
      <c r="E17" s="70"/>
      <c r="F17" s="70"/>
      <c r="G17" s="69"/>
      <c r="H17" s="69"/>
      <c r="I17" s="54" t="str">
        <f t="shared" si="0"/>
        <v>JN49DT</v>
      </c>
      <c r="J17" s="54">
        <f t="shared" si="1"/>
        <v>8.25</v>
      </c>
      <c r="K17" s="54">
        <f t="shared" si="2"/>
        <v>49.791666666666664</v>
      </c>
      <c r="L17" s="54">
        <f t="shared" si="3"/>
      </c>
      <c r="M17" s="54" t="e">
        <f t="shared" si="4"/>
        <v>#VALUE!</v>
      </c>
      <c r="N17" s="54" t="e">
        <f t="shared" si="5"/>
        <v>#VALUE!</v>
      </c>
      <c r="O17" s="58" t="e">
        <f t="shared" si="6"/>
        <v>#VALUE!</v>
      </c>
      <c r="P17" s="59">
        <f t="shared" si="7"/>
      </c>
      <c r="Q17" s="59" t="e">
        <f t="shared" si="8"/>
        <v>#VALUE!</v>
      </c>
      <c r="R17" s="59">
        <f t="shared" si="9"/>
      </c>
      <c r="S17" s="126"/>
    </row>
    <row r="18" spans="1:19" ht="12.75">
      <c r="A18" s="55"/>
      <c r="B18" s="69"/>
      <c r="C18" s="69"/>
      <c r="D18" s="69"/>
      <c r="E18" s="70"/>
      <c r="F18" s="70"/>
      <c r="G18" s="69"/>
      <c r="H18" s="69"/>
      <c r="I18" s="54" t="str">
        <f t="shared" si="0"/>
        <v>JN49DT</v>
      </c>
      <c r="J18" s="54">
        <f t="shared" si="1"/>
        <v>8.25</v>
      </c>
      <c r="K18" s="54">
        <f t="shared" si="2"/>
        <v>49.791666666666664</v>
      </c>
      <c r="L18" s="54">
        <f t="shared" si="3"/>
      </c>
      <c r="M18" s="54" t="e">
        <f t="shared" si="4"/>
        <v>#VALUE!</v>
      </c>
      <c r="N18" s="54" t="e">
        <f t="shared" si="5"/>
        <v>#VALUE!</v>
      </c>
      <c r="O18" s="58" t="e">
        <f t="shared" si="6"/>
        <v>#VALUE!</v>
      </c>
      <c r="P18" s="59">
        <f t="shared" si="7"/>
      </c>
      <c r="Q18" s="59" t="e">
        <f t="shared" si="8"/>
        <v>#VALUE!</v>
      </c>
      <c r="R18" s="59">
        <f t="shared" si="9"/>
      </c>
      <c r="S18" s="126"/>
    </row>
    <row r="19" spans="1:19" ht="12.75">
      <c r="A19" s="55"/>
      <c r="B19" s="69"/>
      <c r="C19" s="69"/>
      <c r="D19" s="69"/>
      <c r="E19" s="70"/>
      <c r="F19" s="70"/>
      <c r="G19" s="69"/>
      <c r="H19" s="69"/>
      <c r="I19" s="54" t="str">
        <f t="shared" si="0"/>
        <v>JN49DT</v>
      </c>
      <c r="J19" s="54">
        <f t="shared" si="1"/>
        <v>8.25</v>
      </c>
      <c r="K19" s="54">
        <f t="shared" si="2"/>
        <v>49.791666666666664</v>
      </c>
      <c r="L19" s="54">
        <f t="shared" si="3"/>
      </c>
      <c r="M19" s="54" t="e">
        <f t="shared" si="4"/>
        <v>#VALUE!</v>
      </c>
      <c r="N19" s="54" t="e">
        <f t="shared" si="5"/>
        <v>#VALUE!</v>
      </c>
      <c r="O19" s="58" t="e">
        <f t="shared" si="6"/>
        <v>#VALUE!</v>
      </c>
      <c r="P19" s="59">
        <f t="shared" si="7"/>
      </c>
      <c r="Q19" s="59" t="e">
        <f t="shared" si="8"/>
        <v>#VALUE!</v>
      </c>
      <c r="R19" s="59">
        <f t="shared" si="9"/>
      </c>
      <c r="S19" s="126" t="s">
        <v>1407</v>
      </c>
    </row>
    <row r="20" spans="1:19" ht="12.75">
      <c r="A20" s="55"/>
      <c r="B20" s="69"/>
      <c r="C20" s="69"/>
      <c r="D20" s="69"/>
      <c r="E20" s="70"/>
      <c r="F20" s="70"/>
      <c r="G20" s="69"/>
      <c r="H20" s="69"/>
      <c r="I20" s="54" t="str">
        <f t="shared" si="0"/>
        <v>JN49DT</v>
      </c>
      <c r="J20" s="54">
        <f t="shared" si="1"/>
        <v>8.25</v>
      </c>
      <c r="K20" s="54">
        <f aca="true" t="shared" si="10" ref="K20:K39">(CODE(MID(I20,2,1))-74)*10+MID(I20,4,1)*1+(CODE(MID(I20,6,1))-65)/24</f>
        <v>49.791666666666664</v>
      </c>
      <c r="L20" s="54">
        <f aca="true" t="shared" si="11" ref="L20:L39">UPPER(C20)</f>
      </c>
      <c r="M20" s="54" t="e">
        <f t="shared" si="4"/>
        <v>#VALUE!</v>
      </c>
      <c r="N20" s="54" t="e">
        <f aca="true" t="shared" si="12" ref="N20:N39">(CODE(MID(L20,2,1))-74)*10+MID(L20,4,1)*1+(CODE(MID(L20,6,1))-65)/24</f>
        <v>#VALUE!</v>
      </c>
      <c r="O20" s="58" t="e">
        <f aca="true" t="shared" si="13" ref="O20:O39">ACOS(SIN(N20*PI()/180)*SIN(K20*PI()/180)+COS(N20*PI()/180)*COS(K20*PI()/180)*COS((J20-M20)*PI()/180))</f>
        <v>#VALUE!</v>
      </c>
      <c r="P20" s="59">
        <f aca="true" t="shared" si="14" ref="P20:P39">IF(C20="","",6371.3*O20)</f>
      </c>
      <c r="Q20" s="59" t="e">
        <f aca="true" t="shared" si="15" ref="Q20:Q39">ACOS((SIN(N20*PI()/180)-SIN(K20*PI()/180)*COS(O20))/(COS(K20*PI()/180)*SIN(O20)))*180/PI()</f>
        <v>#VALUE!</v>
      </c>
      <c r="R20" s="59">
        <f aca="true" t="shared" si="16" ref="R20:R39">IF(C20="","",IF((SIN((M20-J20)*PI()/180))&lt;0,360-Q20,Q20))</f>
      </c>
      <c r="S20" s="126" t="s">
        <v>1407</v>
      </c>
    </row>
    <row r="21" spans="1:19" ht="12.75">
      <c r="A21" s="55"/>
      <c r="B21" s="69"/>
      <c r="C21" s="69"/>
      <c r="D21" s="69"/>
      <c r="E21" s="70"/>
      <c r="F21" s="70"/>
      <c r="G21" s="69"/>
      <c r="H21" s="69"/>
      <c r="I21" s="54" t="str">
        <f t="shared" si="0"/>
        <v>JN49DT</v>
      </c>
      <c r="J21" s="54">
        <f t="shared" si="1"/>
        <v>8.25</v>
      </c>
      <c r="K21" s="54">
        <f t="shared" si="10"/>
        <v>49.791666666666664</v>
      </c>
      <c r="L21" s="54">
        <f t="shared" si="11"/>
      </c>
      <c r="M21" s="54" t="e">
        <f t="shared" si="4"/>
        <v>#VALUE!</v>
      </c>
      <c r="N21" s="54" t="e">
        <f t="shared" si="12"/>
        <v>#VALUE!</v>
      </c>
      <c r="O21" s="58" t="e">
        <f t="shared" si="13"/>
        <v>#VALUE!</v>
      </c>
      <c r="P21" s="59">
        <f t="shared" si="14"/>
      </c>
      <c r="Q21" s="59" t="e">
        <f t="shared" si="15"/>
        <v>#VALUE!</v>
      </c>
      <c r="R21" s="59">
        <f t="shared" si="16"/>
      </c>
      <c r="S21" s="126" t="s">
        <v>1407</v>
      </c>
    </row>
    <row r="22" spans="1:19" ht="12.75">
      <c r="A22" s="55"/>
      <c r="B22" s="69"/>
      <c r="C22" s="69"/>
      <c r="D22" s="69"/>
      <c r="E22" s="70"/>
      <c r="F22" s="70"/>
      <c r="G22" s="69"/>
      <c r="H22" s="69"/>
      <c r="I22" s="54" t="str">
        <f t="shared" si="0"/>
        <v>JN49DT</v>
      </c>
      <c r="J22" s="54">
        <f t="shared" si="1"/>
        <v>8.25</v>
      </c>
      <c r="K22" s="54">
        <f t="shared" si="10"/>
        <v>49.791666666666664</v>
      </c>
      <c r="L22" s="54">
        <f t="shared" si="11"/>
      </c>
      <c r="M22" s="54" t="e">
        <f t="shared" si="4"/>
        <v>#VALUE!</v>
      </c>
      <c r="N22" s="54" t="e">
        <f t="shared" si="12"/>
        <v>#VALUE!</v>
      </c>
      <c r="O22" s="58" t="e">
        <f t="shared" si="13"/>
        <v>#VALUE!</v>
      </c>
      <c r="P22" s="59">
        <f t="shared" si="14"/>
      </c>
      <c r="Q22" s="59" t="e">
        <f t="shared" si="15"/>
        <v>#VALUE!</v>
      </c>
      <c r="R22" s="59">
        <f t="shared" si="16"/>
      </c>
      <c r="S22" s="126" t="s">
        <v>1407</v>
      </c>
    </row>
    <row r="23" spans="1:19" ht="12.75">
      <c r="A23" s="55"/>
      <c r="B23" s="69"/>
      <c r="C23" s="69"/>
      <c r="D23" s="69"/>
      <c r="E23" s="70"/>
      <c r="F23" s="70"/>
      <c r="G23" s="69"/>
      <c r="H23" s="69"/>
      <c r="I23" s="54" t="str">
        <f t="shared" si="0"/>
        <v>JN49DT</v>
      </c>
      <c r="J23" s="54">
        <f t="shared" si="1"/>
        <v>8.25</v>
      </c>
      <c r="K23" s="54">
        <f t="shared" si="10"/>
        <v>49.791666666666664</v>
      </c>
      <c r="L23" s="54">
        <f t="shared" si="11"/>
      </c>
      <c r="M23" s="54" t="e">
        <f t="shared" si="4"/>
        <v>#VALUE!</v>
      </c>
      <c r="N23" s="54" t="e">
        <f t="shared" si="12"/>
        <v>#VALUE!</v>
      </c>
      <c r="O23" s="58" t="e">
        <f t="shared" si="13"/>
        <v>#VALUE!</v>
      </c>
      <c r="P23" s="59">
        <f t="shared" si="14"/>
      </c>
      <c r="Q23" s="59" t="e">
        <f t="shared" si="15"/>
        <v>#VALUE!</v>
      </c>
      <c r="R23" s="59">
        <f t="shared" si="16"/>
      </c>
      <c r="S23" s="126" t="s">
        <v>1407</v>
      </c>
    </row>
    <row r="24" spans="1:19" ht="12.75">
      <c r="A24" s="55"/>
      <c r="B24" s="69"/>
      <c r="C24" s="69"/>
      <c r="D24" s="69"/>
      <c r="E24" s="70"/>
      <c r="F24" s="70"/>
      <c r="G24" s="69"/>
      <c r="H24" s="69"/>
      <c r="I24" s="54" t="str">
        <f t="shared" si="0"/>
        <v>JN49DT</v>
      </c>
      <c r="J24" s="54">
        <f t="shared" si="1"/>
        <v>8.25</v>
      </c>
      <c r="K24" s="54">
        <f t="shared" si="10"/>
        <v>49.791666666666664</v>
      </c>
      <c r="L24" s="54">
        <f t="shared" si="11"/>
      </c>
      <c r="M24" s="54" t="e">
        <f t="shared" si="4"/>
        <v>#VALUE!</v>
      </c>
      <c r="N24" s="54" t="e">
        <f t="shared" si="12"/>
        <v>#VALUE!</v>
      </c>
      <c r="O24" s="58" t="e">
        <f t="shared" si="13"/>
        <v>#VALUE!</v>
      </c>
      <c r="P24" s="59">
        <f t="shared" si="14"/>
      </c>
      <c r="Q24" s="59" t="e">
        <f t="shared" si="15"/>
        <v>#VALUE!</v>
      </c>
      <c r="R24" s="59">
        <f t="shared" si="16"/>
      </c>
      <c r="S24" s="126" t="s">
        <v>1407</v>
      </c>
    </row>
    <row r="25" spans="1:19" ht="12.75">
      <c r="A25" s="55"/>
      <c r="B25" s="69"/>
      <c r="C25" s="69"/>
      <c r="D25" s="69"/>
      <c r="E25" s="70"/>
      <c r="F25" s="70"/>
      <c r="G25" s="69"/>
      <c r="H25" s="69"/>
      <c r="I25" s="54" t="str">
        <f t="shared" si="0"/>
        <v>JN49DT</v>
      </c>
      <c r="J25" s="54">
        <f t="shared" si="1"/>
        <v>8.25</v>
      </c>
      <c r="K25" s="54">
        <f t="shared" si="10"/>
        <v>49.791666666666664</v>
      </c>
      <c r="L25" s="54">
        <f t="shared" si="11"/>
      </c>
      <c r="M25" s="54" t="e">
        <f t="shared" si="4"/>
        <v>#VALUE!</v>
      </c>
      <c r="N25" s="54" t="e">
        <f t="shared" si="12"/>
        <v>#VALUE!</v>
      </c>
      <c r="O25" s="58" t="e">
        <f t="shared" si="13"/>
        <v>#VALUE!</v>
      </c>
      <c r="P25" s="59">
        <f t="shared" si="14"/>
      </c>
      <c r="Q25" s="59" t="e">
        <f t="shared" si="15"/>
        <v>#VALUE!</v>
      </c>
      <c r="R25" s="59">
        <f t="shared" si="16"/>
      </c>
      <c r="S25" s="126" t="s">
        <v>1407</v>
      </c>
    </row>
    <row r="26" spans="1:19" ht="12.75">
      <c r="A26" s="55"/>
      <c r="B26" s="69"/>
      <c r="C26" s="69"/>
      <c r="D26" s="69"/>
      <c r="E26" s="70"/>
      <c r="F26" s="70"/>
      <c r="G26" s="69"/>
      <c r="H26" s="69"/>
      <c r="I26" s="54" t="str">
        <f t="shared" si="0"/>
        <v>JN49DT</v>
      </c>
      <c r="J26" s="54">
        <f t="shared" si="1"/>
        <v>8.25</v>
      </c>
      <c r="K26" s="54">
        <f t="shared" si="10"/>
        <v>49.791666666666664</v>
      </c>
      <c r="L26" s="54">
        <f t="shared" si="11"/>
      </c>
      <c r="M26" s="54" t="e">
        <f t="shared" si="4"/>
        <v>#VALUE!</v>
      </c>
      <c r="N26" s="54" t="e">
        <f t="shared" si="12"/>
        <v>#VALUE!</v>
      </c>
      <c r="O26" s="58" t="e">
        <f t="shared" si="13"/>
        <v>#VALUE!</v>
      </c>
      <c r="P26" s="59">
        <f t="shared" si="14"/>
      </c>
      <c r="Q26" s="59" t="e">
        <f t="shared" si="15"/>
        <v>#VALUE!</v>
      </c>
      <c r="R26" s="59">
        <f t="shared" si="16"/>
      </c>
      <c r="S26" s="126" t="s">
        <v>1407</v>
      </c>
    </row>
    <row r="27" spans="1:19" ht="12.75">
      <c r="A27" s="55"/>
      <c r="B27" s="69"/>
      <c r="C27" s="69"/>
      <c r="D27" s="69"/>
      <c r="E27" s="70"/>
      <c r="F27" s="70"/>
      <c r="G27" s="69"/>
      <c r="H27" s="69"/>
      <c r="I27" s="54" t="str">
        <f t="shared" si="0"/>
        <v>JN49DT</v>
      </c>
      <c r="J27" s="54">
        <f t="shared" si="1"/>
        <v>8.25</v>
      </c>
      <c r="K27" s="54">
        <f t="shared" si="10"/>
        <v>49.791666666666664</v>
      </c>
      <c r="L27" s="54">
        <f t="shared" si="11"/>
      </c>
      <c r="M27" s="54" t="e">
        <f t="shared" si="4"/>
        <v>#VALUE!</v>
      </c>
      <c r="N27" s="54" t="e">
        <f t="shared" si="12"/>
        <v>#VALUE!</v>
      </c>
      <c r="O27" s="58" t="e">
        <f t="shared" si="13"/>
        <v>#VALUE!</v>
      </c>
      <c r="P27" s="59">
        <f t="shared" si="14"/>
      </c>
      <c r="Q27" s="59" t="e">
        <f t="shared" si="15"/>
        <v>#VALUE!</v>
      </c>
      <c r="R27" s="59">
        <f t="shared" si="16"/>
      </c>
      <c r="S27" s="126" t="s">
        <v>1407</v>
      </c>
    </row>
    <row r="28" spans="1:19" ht="12.75">
      <c r="A28" s="55"/>
      <c r="B28" s="69"/>
      <c r="C28" s="69"/>
      <c r="D28" s="69"/>
      <c r="E28" s="70"/>
      <c r="F28" s="70"/>
      <c r="G28" s="69"/>
      <c r="H28" s="69"/>
      <c r="I28" s="54" t="str">
        <f t="shared" si="0"/>
        <v>JN49DT</v>
      </c>
      <c r="J28" s="54">
        <f t="shared" si="1"/>
        <v>8.25</v>
      </c>
      <c r="K28" s="54">
        <f t="shared" si="10"/>
        <v>49.791666666666664</v>
      </c>
      <c r="L28" s="54">
        <f t="shared" si="11"/>
      </c>
      <c r="M28" s="54" t="e">
        <f t="shared" si="4"/>
        <v>#VALUE!</v>
      </c>
      <c r="N28" s="54" t="e">
        <f t="shared" si="12"/>
        <v>#VALUE!</v>
      </c>
      <c r="O28" s="58" t="e">
        <f t="shared" si="13"/>
        <v>#VALUE!</v>
      </c>
      <c r="P28" s="59">
        <f t="shared" si="14"/>
      </c>
      <c r="Q28" s="59" t="e">
        <f t="shared" si="15"/>
        <v>#VALUE!</v>
      </c>
      <c r="R28" s="59">
        <f t="shared" si="16"/>
      </c>
      <c r="S28" s="126" t="s">
        <v>1407</v>
      </c>
    </row>
    <row r="29" spans="1:19" ht="12.75">
      <c r="A29" s="55"/>
      <c r="B29" s="69"/>
      <c r="C29" s="69"/>
      <c r="D29" s="69"/>
      <c r="E29" s="70"/>
      <c r="F29" s="70"/>
      <c r="G29" s="69"/>
      <c r="H29" s="69"/>
      <c r="I29" s="54" t="str">
        <f t="shared" si="0"/>
        <v>JN49DT</v>
      </c>
      <c r="J29" s="54">
        <f t="shared" si="1"/>
        <v>8.25</v>
      </c>
      <c r="K29" s="54">
        <f t="shared" si="10"/>
        <v>49.791666666666664</v>
      </c>
      <c r="L29" s="54">
        <f t="shared" si="11"/>
      </c>
      <c r="M29" s="54" t="e">
        <f t="shared" si="4"/>
        <v>#VALUE!</v>
      </c>
      <c r="N29" s="54" t="e">
        <f t="shared" si="12"/>
        <v>#VALUE!</v>
      </c>
      <c r="O29" s="58" t="e">
        <f t="shared" si="13"/>
        <v>#VALUE!</v>
      </c>
      <c r="P29" s="59">
        <f t="shared" si="14"/>
      </c>
      <c r="Q29" s="59" t="e">
        <f t="shared" si="15"/>
        <v>#VALUE!</v>
      </c>
      <c r="R29" s="59">
        <f t="shared" si="16"/>
      </c>
      <c r="S29" s="126" t="s">
        <v>1407</v>
      </c>
    </row>
    <row r="30" spans="1:19" ht="12.75">
      <c r="A30" s="55"/>
      <c r="B30" s="69"/>
      <c r="C30" s="69"/>
      <c r="D30" s="69"/>
      <c r="E30" s="70"/>
      <c r="F30" s="70"/>
      <c r="G30" s="69"/>
      <c r="H30" s="69"/>
      <c r="I30" s="54" t="str">
        <f t="shared" si="0"/>
        <v>JN49DT</v>
      </c>
      <c r="J30" s="54">
        <f t="shared" si="1"/>
        <v>8.25</v>
      </c>
      <c r="K30" s="54">
        <f t="shared" si="10"/>
        <v>49.791666666666664</v>
      </c>
      <c r="L30" s="54">
        <f t="shared" si="11"/>
      </c>
      <c r="M30" s="54" t="e">
        <f t="shared" si="4"/>
        <v>#VALUE!</v>
      </c>
      <c r="N30" s="54" t="e">
        <f t="shared" si="12"/>
        <v>#VALUE!</v>
      </c>
      <c r="O30" s="58" t="e">
        <f t="shared" si="13"/>
        <v>#VALUE!</v>
      </c>
      <c r="P30" s="59">
        <f t="shared" si="14"/>
      </c>
      <c r="Q30" s="59" t="e">
        <f t="shared" si="15"/>
        <v>#VALUE!</v>
      </c>
      <c r="R30" s="59">
        <f t="shared" si="16"/>
      </c>
      <c r="S30" s="126" t="s">
        <v>1407</v>
      </c>
    </row>
    <row r="31" spans="1:19" ht="12.75">
      <c r="A31" s="55"/>
      <c r="B31" s="69"/>
      <c r="C31" s="69"/>
      <c r="D31" s="69"/>
      <c r="E31" s="70"/>
      <c r="F31" s="70"/>
      <c r="G31" s="69"/>
      <c r="H31" s="69"/>
      <c r="I31" s="54" t="str">
        <f t="shared" si="0"/>
        <v>JN49DT</v>
      </c>
      <c r="J31" s="54">
        <f t="shared" si="1"/>
        <v>8.25</v>
      </c>
      <c r="K31" s="54">
        <f t="shared" si="10"/>
        <v>49.791666666666664</v>
      </c>
      <c r="L31" s="54">
        <f t="shared" si="11"/>
      </c>
      <c r="M31" s="54" t="e">
        <f t="shared" si="4"/>
        <v>#VALUE!</v>
      </c>
      <c r="N31" s="54" t="e">
        <f t="shared" si="12"/>
        <v>#VALUE!</v>
      </c>
      <c r="O31" s="58" t="e">
        <f t="shared" si="13"/>
        <v>#VALUE!</v>
      </c>
      <c r="P31" s="59">
        <f t="shared" si="14"/>
      </c>
      <c r="Q31" s="59" t="e">
        <f t="shared" si="15"/>
        <v>#VALUE!</v>
      </c>
      <c r="R31" s="59">
        <f t="shared" si="16"/>
      </c>
      <c r="S31" s="126" t="s">
        <v>1407</v>
      </c>
    </row>
    <row r="32" spans="1:19" ht="12.75">
      <c r="A32" s="55"/>
      <c r="B32" s="69"/>
      <c r="C32" s="69"/>
      <c r="D32" s="69"/>
      <c r="E32" s="70"/>
      <c r="F32" s="70"/>
      <c r="G32" s="69"/>
      <c r="H32" s="69"/>
      <c r="I32" s="54" t="str">
        <f t="shared" si="0"/>
        <v>JN49DT</v>
      </c>
      <c r="J32" s="54">
        <f t="shared" si="1"/>
        <v>8.25</v>
      </c>
      <c r="K32" s="54">
        <f t="shared" si="10"/>
        <v>49.791666666666664</v>
      </c>
      <c r="L32" s="54">
        <f t="shared" si="11"/>
      </c>
      <c r="M32" s="54" t="e">
        <f t="shared" si="4"/>
        <v>#VALUE!</v>
      </c>
      <c r="N32" s="54" t="e">
        <f t="shared" si="12"/>
        <v>#VALUE!</v>
      </c>
      <c r="O32" s="58" t="e">
        <f t="shared" si="13"/>
        <v>#VALUE!</v>
      </c>
      <c r="P32" s="59">
        <f t="shared" si="14"/>
      </c>
      <c r="Q32" s="59" t="e">
        <f t="shared" si="15"/>
        <v>#VALUE!</v>
      </c>
      <c r="R32" s="59">
        <f t="shared" si="16"/>
      </c>
      <c r="S32" s="126" t="s">
        <v>1407</v>
      </c>
    </row>
    <row r="33" spans="1:19" ht="12.75">
      <c r="A33" s="55"/>
      <c r="B33" s="69"/>
      <c r="C33" s="69"/>
      <c r="D33" s="69"/>
      <c r="E33" s="70"/>
      <c r="F33" s="70"/>
      <c r="G33" s="69"/>
      <c r="H33" s="69"/>
      <c r="I33" s="54" t="str">
        <f t="shared" si="0"/>
        <v>JN49DT</v>
      </c>
      <c r="J33" s="54">
        <f t="shared" si="1"/>
        <v>8.25</v>
      </c>
      <c r="K33" s="54">
        <f t="shared" si="10"/>
        <v>49.791666666666664</v>
      </c>
      <c r="L33" s="54">
        <f t="shared" si="11"/>
      </c>
      <c r="M33" s="54" t="e">
        <f t="shared" si="4"/>
        <v>#VALUE!</v>
      </c>
      <c r="N33" s="54" t="e">
        <f t="shared" si="12"/>
        <v>#VALUE!</v>
      </c>
      <c r="O33" s="58" t="e">
        <f t="shared" si="13"/>
        <v>#VALUE!</v>
      </c>
      <c r="P33" s="59">
        <f t="shared" si="14"/>
      </c>
      <c r="Q33" s="59" t="e">
        <f t="shared" si="15"/>
        <v>#VALUE!</v>
      </c>
      <c r="R33" s="59">
        <f t="shared" si="16"/>
      </c>
      <c r="S33" s="126" t="s">
        <v>1407</v>
      </c>
    </row>
    <row r="34" spans="1:19" ht="12.75">
      <c r="A34" s="55"/>
      <c r="B34" s="69"/>
      <c r="C34" s="69"/>
      <c r="D34" s="69"/>
      <c r="E34" s="70"/>
      <c r="F34" s="70"/>
      <c r="G34" s="69"/>
      <c r="H34" s="69"/>
      <c r="I34" s="54" t="str">
        <f t="shared" si="0"/>
        <v>JN49DT</v>
      </c>
      <c r="J34" s="54">
        <f t="shared" si="1"/>
        <v>8.25</v>
      </c>
      <c r="K34" s="54">
        <f t="shared" si="10"/>
        <v>49.791666666666664</v>
      </c>
      <c r="L34" s="54">
        <f t="shared" si="11"/>
      </c>
      <c r="M34" s="54" t="e">
        <f t="shared" si="4"/>
        <v>#VALUE!</v>
      </c>
      <c r="N34" s="54" t="e">
        <f t="shared" si="12"/>
        <v>#VALUE!</v>
      </c>
      <c r="O34" s="58" t="e">
        <f t="shared" si="13"/>
        <v>#VALUE!</v>
      </c>
      <c r="P34" s="59">
        <f t="shared" si="14"/>
      </c>
      <c r="Q34" s="59" t="e">
        <f t="shared" si="15"/>
        <v>#VALUE!</v>
      </c>
      <c r="R34" s="59">
        <f t="shared" si="16"/>
      </c>
      <c r="S34" s="126" t="s">
        <v>1407</v>
      </c>
    </row>
    <row r="35" spans="1:19" ht="12.75">
      <c r="A35" s="55"/>
      <c r="B35" s="69"/>
      <c r="C35" s="69"/>
      <c r="D35" s="69"/>
      <c r="E35" s="70"/>
      <c r="F35" s="70"/>
      <c r="G35" s="69"/>
      <c r="H35" s="69"/>
      <c r="I35" s="54" t="str">
        <f t="shared" si="0"/>
        <v>JN49DT</v>
      </c>
      <c r="J35" s="54">
        <f t="shared" si="1"/>
        <v>8.25</v>
      </c>
      <c r="K35" s="54">
        <f t="shared" si="10"/>
        <v>49.791666666666664</v>
      </c>
      <c r="L35" s="54">
        <f t="shared" si="11"/>
      </c>
      <c r="M35" s="54" t="e">
        <f t="shared" si="4"/>
        <v>#VALUE!</v>
      </c>
      <c r="N35" s="54" t="e">
        <f t="shared" si="12"/>
        <v>#VALUE!</v>
      </c>
      <c r="O35" s="58" t="e">
        <f t="shared" si="13"/>
        <v>#VALUE!</v>
      </c>
      <c r="P35" s="59">
        <f t="shared" si="14"/>
      </c>
      <c r="Q35" s="59" t="e">
        <f t="shared" si="15"/>
        <v>#VALUE!</v>
      </c>
      <c r="R35" s="59">
        <f t="shared" si="16"/>
      </c>
      <c r="S35" s="126" t="s">
        <v>1407</v>
      </c>
    </row>
    <row r="36" spans="1:19" ht="12.75">
      <c r="A36" s="55"/>
      <c r="B36" s="69"/>
      <c r="C36" s="69"/>
      <c r="D36" s="69"/>
      <c r="E36" s="70"/>
      <c r="F36" s="70"/>
      <c r="G36" s="69"/>
      <c r="H36" s="69"/>
      <c r="I36" s="54" t="str">
        <f t="shared" si="0"/>
        <v>JN49DT</v>
      </c>
      <c r="J36" s="54">
        <f t="shared" si="1"/>
        <v>8.25</v>
      </c>
      <c r="K36" s="54">
        <f t="shared" si="10"/>
        <v>49.791666666666664</v>
      </c>
      <c r="L36" s="54">
        <f t="shared" si="11"/>
      </c>
      <c r="M36" s="54" t="e">
        <f t="shared" si="4"/>
        <v>#VALUE!</v>
      </c>
      <c r="N36" s="54" t="e">
        <f t="shared" si="12"/>
        <v>#VALUE!</v>
      </c>
      <c r="O36" s="58" t="e">
        <f t="shared" si="13"/>
        <v>#VALUE!</v>
      </c>
      <c r="P36" s="59">
        <f t="shared" si="14"/>
      </c>
      <c r="Q36" s="59" t="e">
        <f t="shared" si="15"/>
        <v>#VALUE!</v>
      </c>
      <c r="R36" s="59">
        <f t="shared" si="16"/>
      </c>
      <c r="S36" s="126" t="s">
        <v>1407</v>
      </c>
    </row>
    <row r="37" spans="1:19" ht="12.75">
      <c r="A37" s="55"/>
      <c r="B37" s="69"/>
      <c r="C37" s="69"/>
      <c r="D37" s="69"/>
      <c r="E37" s="70"/>
      <c r="F37" s="70"/>
      <c r="G37" s="69"/>
      <c r="H37" s="69"/>
      <c r="I37" s="54" t="str">
        <f t="shared" si="0"/>
        <v>JN49DT</v>
      </c>
      <c r="J37" s="54">
        <f t="shared" si="1"/>
        <v>8.25</v>
      </c>
      <c r="K37" s="54">
        <f t="shared" si="10"/>
        <v>49.791666666666664</v>
      </c>
      <c r="L37" s="54">
        <f t="shared" si="11"/>
      </c>
      <c r="M37" s="54" t="e">
        <f t="shared" si="4"/>
        <v>#VALUE!</v>
      </c>
      <c r="N37" s="54" t="e">
        <f t="shared" si="12"/>
        <v>#VALUE!</v>
      </c>
      <c r="O37" s="58" t="e">
        <f t="shared" si="13"/>
        <v>#VALUE!</v>
      </c>
      <c r="P37" s="59">
        <f t="shared" si="14"/>
      </c>
      <c r="Q37" s="59" t="e">
        <f t="shared" si="15"/>
        <v>#VALUE!</v>
      </c>
      <c r="R37" s="59">
        <f t="shared" si="16"/>
      </c>
      <c r="S37" s="126" t="s">
        <v>1407</v>
      </c>
    </row>
    <row r="38" spans="1:19" ht="12.75">
      <c r="A38" s="55"/>
      <c r="B38" s="69"/>
      <c r="C38" s="69"/>
      <c r="D38" s="69"/>
      <c r="E38" s="70"/>
      <c r="F38" s="70"/>
      <c r="G38" s="69"/>
      <c r="H38" s="69"/>
      <c r="I38" s="54" t="str">
        <f t="shared" si="0"/>
        <v>JN49DT</v>
      </c>
      <c r="J38" s="54">
        <f t="shared" si="1"/>
        <v>8.25</v>
      </c>
      <c r="K38" s="54">
        <f t="shared" si="10"/>
        <v>49.791666666666664</v>
      </c>
      <c r="L38" s="54">
        <f t="shared" si="11"/>
      </c>
      <c r="M38" s="54" t="e">
        <f t="shared" si="4"/>
        <v>#VALUE!</v>
      </c>
      <c r="N38" s="54" t="e">
        <f t="shared" si="12"/>
        <v>#VALUE!</v>
      </c>
      <c r="O38" s="58" t="e">
        <f t="shared" si="13"/>
        <v>#VALUE!</v>
      </c>
      <c r="P38" s="59">
        <f t="shared" si="14"/>
      </c>
      <c r="Q38" s="59" t="e">
        <f t="shared" si="15"/>
        <v>#VALUE!</v>
      </c>
      <c r="R38" s="59">
        <f t="shared" si="16"/>
      </c>
      <c r="S38" s="126" t="s">
        <v>1407</v>
      </c>
    </row>
    <row r="39" spans="1:19" ht="13.5" thickBot="1">
      <c r="A39" s="61"/>
      <c r="B39" s="71"/>
      <c r="C39" s="71"/>
      <c r="D39" s="71"/>
      <c r="E39" s="72"/>
      <c r="F39" s="72"/>
      <c r="G39" s="71"/>
      <c r="H39" s="71"/>
      <c r="I39" s="64" t="str">
        <f t="shared" si="0"/>
        <v>JN49DT</v>
      </c>
      <c r="J39" s="64">
        <f t="shared" si="1"/>
        <v>8.25</v>
      </c>
      <c r="K39" s="64">
        <f t="shared" si="10"/>
        <v>49.791666666666664</v>
      </c>
      <c r="L39" s="64">
        <f t="shared" si="11"/>
      </c>
      <c r="M39" s="64" t="e">
        <f t="shared" si="4"/>
        <v>#VALUE!</v>
      </c>
      <c r="N39" s="64" t="e">
        <f t="shared" si="12"/>
        <v>#VALUE!</v>
      </c>
      <c r="O39" s="65" t="e">
        <f t="shared" si="13"/>
        <v>#VALUE!</v>
      </c>
      <c r="P39" s="66">
        <f t="shared" si="14"/>
      </c>
      <c r="Q39" s="66" t="e">
        <f t="shared" si="15"/>
        <v>#VALUE!</v>
      </c>
      <c r="R39" s="66">
        <f t="shared" si="16"/>
      </c>
      <c r="S39" s="127" t="s">
        <v>1407</v>
      </c>
    </row>
  </sheetData>
  <autoFilter ref="A3:S3"/>
  <conditionalFormatting sqref="S4:S39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497" right="0.5118110236220472" top="0.984251968503937" bottom="0.8661417322834646" header="0.5118110236220472" footer="0.5118110236220472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S31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8515625" style="84" customWidth="1"/>
    <col min="2" max="2" width="8.57421875" style="80" bestFit="1" customWidth="1"/>
    <col min="3" max="3" width="12.00390625" style="80" bestFit="1" customWidth="1"/>
    <col min="4" max="4" width="8.421875" style="80" bestFit="1" customWidth="1"/>
    <col min="5" max="5" width="5.57421875" style="81" bestFit="1" customWidth="1"/>
    <col min="6" max="6" width="4.7109375" style="81" bestFit="1" customWidth="1"/>
    <col min="7" max="7" width="5.00390625" style="80" bestFit="1" customWidth="1"/>
    <col min="8" max="8" width="19.421875" style="80" bestFit="1" customWidth="1"/>
    <col min="9" max="9" width="14.8515625" style="80" hidden="1" customWidth="1"/>
    <col min="10" max="10" width="11.28125" style="80" hidden="1" customWidth="1"/>
    <col min="11" max="11" width="12.00390625" style="80" hidden="1" customWidth="1"/>
    <col min="12" max="12" width="14.8515625" style="80" hidden="1" customWidth="1"/>
    <col min="13" max="14" width="12.00390625" style="80" hidden="1" customWidth="1"/>
    <col min="15" max="15" width="10.140625" style="80" hidden="1" customWidth="1"/>
    <col min="16" max="16" width="5.00390625" style="83" bestFit="1" customWidth="1"/>
    <col min="17" max="17" width="7.8515625" style="83" hidden="1" customWidth="1"/>
    <col min="18" max="18" width="7.28125" style="83" bestFit="1" customWidth="1"/>
    <col min="19" max="19" width="8.8515625" style="80" bestFit="1" customWidth="1"/>
    <col min="20" max="16384" width="16.28125" style="80" customWidth="1"/>
  </cols>
  <sheetData>
    <row r="1" spans="1:8" ht="18">
      <c r="A1" s="77" t="s">
        <v>310</v>
      </c>
      <c r="B1" s="78"/>
      <c r="C1" s="79" t="str">
        <f>Grunddaten!$C$7</f>
        <v>Dalheim</v>
      </c>
      <c r="H1" s="82">
        <v>38771</v>
      </c>
    </row>
    <row r="2" spans="1:3" ht="18.75" thickBot="1">
      <c r="A2" s="77" t="s">
        <v>311</v>
      </c>
      <c r="B2" s="78"/>
      <c r="C2" s="79" t="str">
        <f>UPPER(Grunddaten!$C$11)</f>
        <v>JN49DT</v>
      </c>
    </row>
    <row r="3" spans="1:19" s="68" customFormat="1" ht="50.25" customHeight="1" thickBot="1">
      <c r="A3" s="166" t="s">
        <v>318</v>
      </c>
      <c r="B3" s="167" t="s">
        <v>307</v>
      </c>
      <c r="C3" s="167" t="s">
        <v>308</v>
      </c>
      <c r="D3" s="167" t="s">
        <v>736</v>
      </c>
      <c r="E3" s="167" t="s">
        <v>732</v>
      </c>
      <c r="F3" s="167" t="s">
        <v>733</v>
      </c>
      <c r="G3" s="167" t="s">
        <v>734</v>
      </c>
      <c r="H3" s="167" t="s">
        <v>309</v>
      </c>
      <c r="I3" s="162" t="s">
        <v>5</v>
      </c>
      <c r="J3" s="162" t="s">
        <v>4</v>
      </c>
      <c r="K3" s="162" t="s">
        <v>3</v>
      </c>
      <c r="L3" s="162" t="s">
        <v>5</v>
      </c>
      <c r="M3" s="162" t="s">
        <v>4</v>
      </c>
      <c r="N3" s="162" t="s">
        <v>3</v>
      </c>
      <c r="O3" s="162" t="s">
        <v>2</v>
      </c>
      <c r="P3" s="163" t="s">
        <v>317</v>
      </c>
      <c r="Q3" s="164" t="s">
        <v>1</v>
      </c>
      <c r="R3" s="164" t="s">
        <v>0</v>
      </c>
      <c r="S3" s="165" t="s">
        <v>1409</v>
      </c>
    </row>
    <row r="4" spans="1:19" ht="12.75">
      <c r="A4" s="128">
        <v>76032833.3</v>
      </c>
      <c r="B4" s="129" t="s">
        <v>504</v>
      </c>
      <c r="C4" s="129" t="s">
        <v>194</v>
      </c>
      <c r="D4" s="129" t="s">
        <v>839</v>
      </c>
      <c r="E4" s="130" t="s">
        <v>769</v>
      </c>
      <c r="F4" s="130" t="s">
        <v>735</v>
      </c>
      <c r="G4" s="129">
        <v>1150</v>
      </c>
      <c r="H4" s="129" t="s">
        <v>840</v>
      </c>
      <c r="I4" s="107" t="str">
        <f aca="true" t="shared" si="0" ref="I4:I31">UPPER($C$2)</f>
        <v>JN49DT</v>
      </c>
      <c r="J4" s="107">
        <f aca="true" t="shared" si="1" ref="J4:J31">(CODE(MID(I4,1,1))-74)*20+MID(I4,3,1)*2+(CODE(MID(I4,5,1))-65)/12</f>
        <v>8.25</v>
      </c>
      <c r="K4" s="107">
        <f aca="true" t="shared" si="2" ref="K4:K31">(CODE(MID(I4,2,1))-74)*10+MID(I4,4,1)*1+(CODE(MID(I4,6,1))-65)/24</f>
        <v>49.791666666666664</v>
      </c>
      <c r="L4" s="107" t="str">
        <f aca="true" t="shared" si="3" ref="L4:L31">UPPER(C4)</f>
        <v>JO50WB</v>
      </c>
      <c r="M4" s="107">
        <f aca="true" t="shared" si="4" ref="M4:M31">(CODE(MID(L4,1,1))-74)*20+MID(L4,3,1)*2+(CODE(MID(L4,5,1))-65)/12</f>
        <v>11.833333333333334</v>
      </c>
      <c r="N4" s="107">
        <f aca="true" t="shared" si="5" ref="N4:N31">(CODE(MID(L4,2,1))-74)*10+MID(L4,4,1)*1+(CODE(MID(L4,6,1))-65)/24</f>
        <v>50.041666666666664</v>
      </c>
      <c r="O4" s="131">
        <f aca="true" t="shared" si="6" ref="O4:O31">ACOS(SIN(N4*PI()/180)*SIN(K4*PI()/180)+COS(N4*PI()/180)*COS(K4*PI()/180)*COS((J4-M4)*PI()/180))</f>
        <v>0.04050190530823339</v>
      </c>
      <c r="P4" s="132">
        <f aca="true" t="shared" si="7" ref="P4:P31">IF(C4="","",6371.3*O4)</f>
        <v>258.0497892903474</v>
      </c>
      <c r="Q4" s="132">
        <f aca="true" t="shared" si="8" ref="Q4:Q31">ACOS((SIN(N4*PI()/180)-SIN(K4*PI()/180)*COS(O4))/(COS(K4*PI()/180)*SIN(O4)))*180/PI()</f>
        <v>82.44705599146883</v>
      </c>
      <c r="R4" s="132">
        <f aca="true" t="shared" si="9" ref="R4:R31">IF(C4="","",IF((SIN((M4-J4)*PI()/180))&lt;0,360-Q4,Q4))</f>
        <v>82.44705599146883</v>
      </c>
      <c r="S4" s="133" t="s">
        <v>1407</v>
      </c>
    </row>
    <row r="5" spans="1:19" ht="12.75">
      <c r="A5" s="55">
        <v>76032875</v>
      </c>
      <c r="B5" s="69" t="s">
        <v>1214</v>
      </c>
      <c r="C5" s="69" t="s">
        <v>1215</v>
      </c>
      <c r="D5" s="69">
        <v>0.01</v>
      </c>
      <c r="E5" s="70" t="s">
        <v>769</v>
      </c>
      <c r="F5" s="70" t="s">
        <v>735</v>
      </c>
      <c r="G5" s="69">
        <v>485</v>
      </c>
      <c r="H5" s="69" t="s">
        <v>1216</v>
      </c>
      <c r="I5" s="54" t="str">
        <f t="shared" si="0"/>
        <v>JN49DT</v>
      </c>
      <c r="J5" s="54">
        <f t="shared" si="1"/>
        <v>8.25</v>
      </c>
      <c r="K5" s="54">
        <f t="shared" si="2"/>
        <v>49.791666666666664</v>
      </c>
      <c r="L5" s="54" t="str">
        <f t="shared" si="3"/>
        <v>JN97LM</v>
      </c>
      <c r="M5" s="54">
        <f t="shared" si="4"/>
        <v>18.916666666666668</v>
      </c>
      <c r="N5" s="54">
        <f t="shared" si="5"/>
        <v>47.5</v>
      </c>
      <c r="O5" s="58">
        <f t="shared" si="6"/>
        <v>0.12920992149868016</v>
      </c>
      <c r="P5" s="59">
        <f t="shared" si="7"/>
        <v>823.2351728445409</v>
      </c>
      <c r="Q5" s="59">
        <f t="shared" si="8"/>
        <v>103.95389464988624</v>
      </c>
      <c r="R5" s="59">
        <f t="shared" si="9"/>
        <v>103.95389464988624</v>
      </c>
      <c r="S5" s="126" t="s">
        <v>1407</v>
      </c>
    </row>
    <row r="6" spans="1:19" ht="12.75">
      <c r="A6" s="55">
        <v>76032895</v>
      </c>
      <c r="B6" s="69" t="s">
        <v>286</v>
      </c>
      <c r="C6" s="69" t="s">
        <v>287</v>
      </c>
      <c r="D6" s="69"/>
      <c r="E6" s="70" t="s">
        <v>790</v>
      </c>
      <c r="F6" s="70" t="s">
        <v>744</v>
      </c>
      <c r="G6" s="69">
        <v>705</v>
      </c>
      <c r="H6" s="69" t="s">
        <v>288</v>
      </c>
      <c r="I6" s="54" t="str">
        <f t="shared" si="0"/>
        <v>JN49DT</v>
      </c>
      <c r="J6" s="54">
        <f t="shared" si="1"/>
        <v>8.25</v>
      </c>
      <c r="K6" s="54">
        <f t="shared" si="2"/>
        <v>49.791666666666664</v>
      </c>
      <c r="L6" s="54" t="str">
        <f t="shared" si="3"/>
        <v>JN57UU</v>
      </c>
      <c r="M6" s="54">
        <f t="shared" si="4"/>
        <v>11.666666666666666</v>
      </c>
      <c r="N6" s="54">
        <f t="shared" si="5"/>
        <v>47.833333333333336</v>
      </c>
      <c r="O6" s="58">
        <f t="shared" si="6"/>
        <v>0.05205098095864824</v>
      </c>
      <c r="P6" s="59">
        <f t="shared" si="7"/>
        <v>331.63241498183555</v>
      </c>
      <c r="Q6" s="59">
        <f t="shared" si="8"/>
        <v>129.74006714792176</v>
      </c>
      <c r="R6" s="59">
        <f t="shared" si="9"/>
        <v>129.74006714792176</v>
      </c>
      <c r="S6" s="126"/>
    </row>
    <row r="7" spans="1:19" ht="12.75">
      <c r="A7" s="55">
        <v>76032895</v>
      </c>
      <c r="B7" s="69" t="s">
        <v>1212</v>
      </c>
      <c r="C7" s="69" t="s">
        <v>1217</v>
      </c>
      <c r="D7" s="69">
        <v>0.1</v>
      </c>
      <c r="E7" s="70"/>
      <c r="F7" s="70" t="s">
        <v>735</v>
      </c>
      <c r="G7" s="69">
        <v>408</v>
      </c>
      <c r="H7" s="69"/>
      <c r="I7" s="54" t="str">
        <f t="shared" si="0"/>
        <v>JN49DT</v>
      </c>
      <c r="J7" s="54">
        <f t="shared" si="1"/>
        <v>8.25</v>
      </c>
      <c r="K7" s="54">
        <f>(CODE(MID(I7,2,1))-74)*10+MID(I7,4,1)*1+(CODE(MID(I7,6,1))-65)/24</f>
        <v>49.791666666666664</v>
      </c>
      <c r="L7" s="54" t="str">
        <f>UPPER(C7)</f>
        <v>JN39CO</v>
      </c>
      <c r="M7" s="54">
        <f t="shared" si="4"/>
        <v>6.166666666666667</v>
      </c>
      <c r="N7" s="54">
        <f>(CODE(MID(L7,2,1))-74)*10+MID(L7,4,1)*1+(CODE(MID(L7,6,1))-65)/24</f>
        <v>49.583333333333336</v>
      </c>
      <c r="O7" s="58">
        <f>ACOS(SIN(N7*PI()/180)*SIN(K7*PI()/180)+COS(N7*PI()/180)*COS(K7*PI()/180)*COS((J7-M7)*PI()/180))</f>
        <v>0.02380253607692695</v>
      </c>
      <c r="P7" s="59">
        <f>IF(C7="","",6371.3*O7)</f>
        <v>151.6530981069247</v>
      </c>
      <c r="Q7" s="59">
        <f>ACOS((SIN(N7*PI()/180)-SIN(K7*PI()/180)*COS(O7))/(COS(K7*PI()/180)*SIN(O7)))*180/PI()</f>
        <v>97.99137629383443</v>
      </c>
      <c r="R7" s="59">
        <f>IF(C7="","",IF((SIN((M7-J7)*PI()/180))&lt;0,360-Q7,Q7))</f>
        <v>262.00862370616557</v>
      </c>
      <c r="S7" s="126" t="s">
        <v>1407</v>
      </c>
    </row>
    <row r="8" spans="1:19" ht="12.75">
      <c r="A8" s="55">
        <v>76032960</v>
      </c>
      <c r="B8" s="69" t="s">
        <v>512</v>
      </c>
      <c r="C8" s="69" t="s">
        <v>240</v>
      </c>
      <c r="D8" s="69" t="s">
        <v>802</v>
      </c>
      <c r="E8" s="70"/>
      <c r="F8" s="70" t="s">
        <v>735</v>
      </c>
      <c r="G8" s="69">
        <v>532</v>
      </c>
      <c r="H8" s="69" t="s">
        <v>241</v>
      </c>
      <c r="I8" s="54" t="str">
        <f t="shared" si="0"/>
        <v>JN49DT</v>
      </c>
      <c r="J8" s="54">
        <f t="shared" si="1"/>
        <v>8.25</v>
      </c>
      <c r="K8" s="54">
        <f t="shared" si="2"/>
        <v>49.791666666666664</v>
      </c>
      <c r="L8" s="54" t="str">
        <f t="shared" si="3"/>
        <v>JN58KR</v>
      </c>
      <c r="M8" s="54">
        <f t="shared" si="4"/>
        <v>10.833333333333334</v>
      </c>
      <c r="N8" s="54">
        <f t="shared" si="5"/>
        <v>48.708333333333336</v>
      </c>
      <c r="O8" s="58">
        <f t="shared" si="6"/>
        <v>0.034978514061891675</v>
      </c>
      <c r="P8" s="59">
        <f t="shared" si="7"/>
        <v>222.85860664253045</v>
      </c>
      <c r="Q8" s="59">
        <f t="shared" si="8"/>
        <v>121.73461626277144</v>
      </c>
      <c r="R8" s="59">
        <f t="shared" si="9"/>
        <v>121.73461626277144</v>
      </c>
      <c r="S8" s="126" t="s">
        <v>1407</v>
      </c>
    </row>
    <row r="9" spans="1:19" ht="12.75">
      <c r="A9" s="55">
        <v>76032985</v>
      </c>
      <c r="B9" s="69" t="s">
        <v>183</v>
      </c>
      <c r="C9" s="69" t="s">
        <v>167</v>
      </c>
      <c r="D9" s="69"/>
      <c r="E9" s="70"/>
      <c r="F9" s="70"/>
      <c r="G9" s="69"/>
      <c r="H9" s="69" t="s">
        <v>168</v>
      </c>
      <c r="I9" s="54" t="str">
        <f t="shared" si="0"/>
        <v>JN49DT</v>
      </c>
      <c r="J9" s="54">
        <f t="shared" si="1"/>
        <v>8.25</v>
      </c>
      <c r="K9" s="54">
        <f t="shared" si="2"/>
        <v>49.791666666666664</v>
      </c>
      <c r="L9" s="54" t="str">
        <f t="shared" si="3"/>
        <v>JN67CR</v>
      </c>
      <c r="M9" s="54">
        <f t="shared" si="4"/>
        <v>12.166666666666666</v>
      </c>
      <c r="N9" s="54">
        <f t="shared" si="5"/>
        <v>47.708333333333336</v>
      </c>
      <c r="O9" s="58">
        <f t="shared" si="6"/>
        <v>0.05789705560519365</v>
      </c>
      <c r="P9" s="59">
        <f t="shared" si="7"/>
        <v>368.8795103773703</v>
      </c>
      <c r="Q9" s="59">
        <f t="shared" si="8"/>
        <v>127.40891060063373</v>
      </c>
      <c r="R9" s="59">
        <f t="shared" si="9"/>
        <v>127.40891060063373</v>
      </c>
      <c r="S9" s="126" t="s">
        <v>1407</v>
      </c>
    </row>
    <row r="10" spans="1:19" ht="12.75">
      <c r="A10" s="55"/>
      <c r="B10" s="69"/>
      <c r="C10" s="69"/>
      <c r="D10" s="69"/>
      <c r="E10" s="70"/>
      <c r="F10" s="70"/>
      <c r="G10" s="69"/>
      <c r="H10" s="69"/>
      <c r="I10" s="54" t="str">
        <f t="shared" si="0"/>
        <v>JN49DT</v>
      </c>
      <c r="J10" s="54">
        <f t="shared" si="1"/>
        <v>8.25</v>
      </c>
      <c r="K10" s="54">
        <f t="shared" si="2"/>
        <v>49.791666666666664</v>
      </c>
      <c r="L10" s="54">
        <f t="shared" si="3"/>
      </c>
      <c r="M10" s="54" t="e">
        <f t="shared" si="4"/>
        <v>#VALUE!</v>
      </c>
      <c r="N10" s="54" t="e">
        <f t="shared" si="5"/>
        <v>#VALUE!</v>
      </c>
      <c r="O10" s="58" t="e">
        <f t="shared" si="6"/>
        <v>#VALUE!</v>
      </c>
      <c r="P10" s="59">
        <f t="shared" si="7"/>
      </c>
      <c r="Q10" s="59" t="e">
        <f t="shared" si="8"/>
        <v>#VALUE!</v>
      </c>
      <c r="R10" s="59">
        <f t="shared" si="9"/>
      </c>
      <c r="S10" s="126" t="s">
        <v>1407</v>
      </c>
    </row>
    <row r="11" spans="1:19" ht="12.75">
      <c r="A11" s="55"/>
      <c r="B11" s="69"/>
      <c r="C11" s="69"/>
      <c r="D11" s="69"/>
      <c r="E11" s="70"/>
      <c r="F11" s="70"/>
      <c r="G11" s="69"/>
      <c r="H11" s="69"/>
      <c r="I11" s="54" t="str">
        <f t="shared" si="0"/>
        <v>JN49DT</v>
      </c>
      <c r="J11" s="54">
        <f t="shared" si="1"/>
        <v>8.25</v>
      </c>
      <c r="K11" s="54">
        <f t="shared" si="2"/>
        <v>49.791666666666664</v>
      </c>
      <c r="L11" s="54">
        <f t="shared" si="3"/>
      </c>
      <c r="M11" s="54" t="e">
        <f t="shared" si="4"/>
        <v>#VALUE!</v>
      </c>
      <c r="N11" s="54" t="e">
        <f t="shared" si="5"/>
        <v>#VALUE!</v>
      </c>
      <c r="O11" s="58" t="e">
        <f t="shared" si="6"/>
        <v>#VALUE!</v>
      </c>
      <c r="P11" s="59">
        <f t="shared" si="7"/>
      </c>
      <c r="Q11" s="59" t="e">
        <f t="shared" si="8"/>
        <v>#VALUE!</v>
      </c>
      <c r="R11" s="59">
        <f t="shared" si="9"/>
      </c>
      <c r="S11" s="126" t="s">
        <v>1407</v>
      </c>
    </row>
    <row r="12" spans="1:19" ht="12.75">
      <c r="A12" s="55"/>
      <c r="B12" s="69"/>
      <c r="C12" s="69"/>
      <c r="D12" s="69"/>
      <c r="E12" s="70"/>
      <c r="F12" s="70"/>
      <c r="G12" s="69"/>
      <c r="H12" s="69"/>
      <c r="I12" s="54" t="str">
        <f t="shared" si="0"/>
        <v>JN49DT</v>
      </c>
      <c r="J12" s="54">
        <f t="shared" si="1"/>
        <v>8.25</v>
      </c>
      <c r="K12" s="54">
        <f t="shared" si="2"/>
        <v>49.791666666666664</v>
      </c>
      <c r="L12" s="54">
        <f t="shared" si="3"/>
      </c>
      <c r="M12" s="54" t="e">
        <f t="shared" si="4"/>
        <v>#VALUE!</v>
      </c>
      <c r="N12" s="54" t="e">
        <f t="shared" si="5"/>
        <v>#VALUE!</v>
      </c>
      <c r="O12" s="58" t="e">
        <f t="shared" si="6"/>
        <v>#VALUE!</v>
      </c>
      <c r="P12" s="59">
        <f t="shared" si="7"/>
      </c>
      <c r="Q12" s="59" t="e">
        <f t="shared" si="8"/>
        <v>#VALUE!</v>
      </c>
      <c r="R12" s="59">
        <f t="shared" si="9"/>
      </c>
      <c r="S12" s="126" t="s">
        <v>1407</v>
      </c>
    </row>
    <row r="13" spans="1:19" ht="12.75">
      <c r="A13" s="55"/>
      <c r="B13" s="69"/>
      <c r="C13" s="69"/>
      <c r="D13" s="69"/>
      <c r="E13" s="70"/>
      <c r="F13" s="70"/>
      <c r="G13" s="69"/>
      <c r="H13" s="69"/>
      <c r="I13" s="54" t="str">
        <f t="shared" si="0"/>
        <v>JN49DT</v>
      </c>
      <c r="J13" s="54">
        <f t="shared" si="1"/>
        <v>8.25</v>
      </c>
      <c r="K13" s="54">
        <f t="shared" si="2"/>
        <v>49.791666666666664</v>
      </c>
      <c r="L13" s="54">
        <f t="shared" si="3"/>
      </c>
      <c r="M13" s="54" t="e">
        <f t="shared" si="4"/>
        <v>#VALUE!</v>
      </c>
      <c r="N13" s="54" t="e">
        <f t="shared" si="5"/>
        <v>#VALUE!</v>
      </c>
      <c r="O13" s="58" t="e">
        <f t="shared" si="6"/>
        <v>#VALUE!</v>
      </c>
      <c r="P13" s="59">
        <f t="shared" si="7"/>
      </c>
      <c r="Q13" s="59" t="e">
        <f t="shared" si="8"/>
        <v>#VALUE!</v>
      </c>
      <c r="R13" s="59">
        <f t="shared" si="9"/>
      </c>
      <c r="S13" s="126" t="s">
        <v>1407</v>
      </c>
    </row>
    <row r="14" spans="1:19" ht="12.75">
      <c r="A14" s="55"/>
      <c r="B14" s="69"/>
      <c r="C14" s="69"/>
      <c r="D14" s="69"/>
      <c r="E14" s="70"/>
      <c r="F14" s="70"/>
      <c r="G14" s="69"/>
      <c r="H14" s="69"/>
      <c r="I14" s="54" t="str">
        <f t="shared" si="0"/>
        <v>JN49DT</v>
      </c>
      <c r="J14" s="54">
        <f t="shared" si="1"/>
        <v>8.25</v>
      </c>
      <c r="K14" s="54">
        <f t="shared" si="2"/>
        <v>49.791666666666664</v>
      </c>
      <c r="L14" s="54">
        <f t="shared" si="3"/>
      </c>
      <c r="M14" s="54" t="e">
        <f t="shared" si="4"/>
        <v>#VALUE!</v>
      </c>
      <c r="N14" s="54" t="e">
        <f t="shared" si="5"/>
        <v>#VALUE!</v>
      </c>
      <c r="O14" s="58" t="e">
        <f t="shared" si="6"/>
        <v>#VALUE!</v>
      </c>
      <c r="P14" s="59">
        <f t="shared" si="7"/>
      </c>
      <c r="Q14" s="59" t="e">
        <f t="shared" si="8"/>
        <v>#VALUE!</v>
      </c>
      <c r="R14" s="59">
        <f t="shared" si="9"/>
      </c>
      <c r="S14" s="126" t="s">
        <v>1407</v>
      </c>
    </row>
    <row r="15" spans="1:19" ht="12.75">
      <c r="A15" s="55"/>
      <c r="B15" s="69"/>
      <c r="C15" s="69"/>
      <c r="D15" s="69"/>
      <c r="E15" s="70"/>
      <c r="F15" s="70"/>
      <c r="G15" s="69"/>
      <c r="H15" s="69"/>
      <c r="I15" s="54" t="str">
        <f t="shared" si="0"/>
        <v>JN49DT</v>
      </c>
      <c r="J15" s="54">
        <f t="shared" si="1"/>
        <v>8.25</v>
      </c>
      <c r="K15" s="54">
        <f t="shared" si="2"/>
        <v>49.791666666666664</v>
      </c>
      <c r="L15" s="54">
        <f t="shared" si="3"/>
      </c>
      <c r="M15" s="54" t="e">
        <f t="shared" si="4"/>
        <v>#VALUE!</v>
      </c>
      <c r="N15" s="54" t="e">
        <f t="shared" si="5"/>
        <v>#VALUE!</v>
      </c>
      <c r="O15" s="58" t="e">
        <f t="shared" si="6"/>
        <v>#VALUE!</v>
      </c>
      <c r="P15" s="59">
        <f t="shared" si="7"/>
      </c>
      <c r="Q15" s="59" t="e">
        <f t="shared" si="8"/>
        <v>#VALUE!</v>
      </c>
      <c r="R15" s="59">
        <f t="shared" si="9"/>
      </c>
      <c r="S15" s="126" t="s">
        <v>1407</v>
      </c>
    </row>
    <row r="16" spans="1:19" ht="12.75">
      <c r="A16" s="55"/>
      <c r="B16" s="69"/>
      <c r="C16" s="69"/>
      <c r="D16" s="69"/>
      <c r="E16" s="70"/>
      <c r="F16" s="70"/>
      <c r="G16" s="69"/>
      <c r="H16" s="69"/>
      <c r="I16" s="54" t="str">
        <f t="shared" si="0"/>
        <v>JN49DT</v>
      </c>
      <c r="J16" s="54">
        <f t="shared" si="1"/>
        <v>8.25</v>
      </c>
      <c r="K16" s="54">
        <f t="shared" si="2"/>
        <v>49.791666666666664</v>
      </c>
      <c r="L16" s="54">
        <f t="shared" si="3"/>
      </c>
      <c r="M16" s="54" t="e">
        <f t="shared" si="4"/>
        <v>#VALUE!</v>
      </c>
      <c r="N16" s="54" t="e">
        <f t="shared" si="5"/>
        <v>#VALUE!</v>
      </c>
      <c r="O16" s="58" t="e">
        <f t="shared" si="6"/>
        <v>#VALUE!</v>
      </c>
      <c r="P16" s="59">
        <f t="shared" si="7"/>
      </c>
      <c r="Q16" s="59" t="e">
        <f t="shared" si="8"/>
        <v>#VALUE!</v>
      </c>
      <c r="R16" s="59">
        <f t="shared" si="9"/>
      </c>
      <c r="S16" s="126" t="s">
        <v>1407</v>
      </c>
    </row>
    <row r="17" spans="1:19" ht="12.75">
      <c r="A17" s="55"/>
      <c r="B17" s="69"/>
      <c r="C17" s="69"/>
      <c r="D17" s="69"/>
      <c r="E17" s="70"/>
      <c r="F17" s="70"/>
      <c r="G17" s="69"/>
      <c r="H17" s="69"/>
      <c r="I17" s="54" t="str">
        <f t="shared" si="0"/>
        <v>JN49DT</v>
      </c>
      <c r="J17" s="54">
        <f t="shared" si="1"/>
        <v>8.25</v>
      </c>
      <c r="K17" s="54">
        <f t="shared" si="2"/>
        <v>49.791666666666664</v>
      </c>
      <c r="L17" s="54">
        <f t="shared" si="3"/>
      </c>
      <c r="M17" s="54" t="e">
        <f t="shared" si="4"/>
        <v>#VALUE!</v>
      </c>
      <c r="N17" s="54" t="e">
        <f t="shared" si="5"/>
        <v>#VALUE!</v>
      </c>
      <c r="O17" s="58" t="e">
        <f t="shared" si="6"/>
        <v>#VALUE!</v>
      </c>
      <c r="P17" s="59">
        <f t="shared" si="7"/>
      </c>
      <c r="Q17" s="59" t="e">
        <f t="shared" si="8"/>
        <v>#VALUE!</v>
      </c>
      <c r="R17" s="59">
        <f t="shared" si="9"/>
      </c>
      <c r="S17" s="126" t="s">
        <v>1407</v>
      </c>
    </row>
    <row r="18" spans="1:19" ht="12.75">
      <c r="A18" s="55"/>
      <c r="B18" s="69"/>
      <c r="C18" s="69"/>
      <c r="D18" s="69"/>
      <c r="E18" s="70"/>
      <c r="F18" s="70"/>
      <c r="G18" s="69"/>
      <c r="H18" s="69"/>
      <c r="I18" s="54" t="str">
        <f t="shared" si="0"/>
        <v>JN49DT</v>
      </c>
      <c r="J18" s="54">
        <f t="shared" si="1"/>
        <v>8.25</v>
      </c>
      <c r="K18" s="54">
        <f t="shared" si="2"/>
        <v>49.791666666666664</v>
      </c>
      <c r="L18" s="54">
        <f t="shared" si="3"/>
      </c>
      <c r="M18" s="54" t="e">
        <f t="shared" si="4"/>
        <v>#VALUE!</v>
      </c>
      <c r="N18" s="54" t="e">
        <f t="shared" si="5"/>
        <v>#VALUE!</v>
      </c>
      <c r="O18" s="58" t="e">
        <f t="shared" si="6"/>
        <v>#VALUE!</v>
      </c>
      <c r="P18" s="59">
        <f t="shared" si="7"/>
      </c>
      <c r="Q18" s="59" t="e">
        <f t="shared" si="8"/>
        <v>#VALUE!</v>
      </c>
      <c r="R18" s="59">
        <f t="shared" si="9"/>
      </c>
      <c r="S18" s="126" t="s">
        <v>1407</v>
      </c>
    </row>
    <row r="19" spans="1:19" ht="12.75">
      <c r="A19" s="55"/>
      <c r="B19" s="69"/>
      <c r="C19" s="69"/>
      <c r="D19" s="69"/>
      <c r="E19" s="70"/>
      <c r="F19" s="70"/>
      <c r="G19" s="69"/>
      <c r="H19" s="69"/>
      <c r="I19" s="54" t="str">
        <f t="shared" si="0"/>
        <v>JN49DT</v>
      </c>
      <c r="J19" s="54">
        <f t="shared" si="1"/>
        <v>8.25</v>
      </c>
      <c r="K19" s="54">
        <f t="shared" si="2"/>
        <v>49.791666666666664</v>
      </c>
      <c r="L19" s="54">
        <f t="shared" si="3"/>
      </c>
      <c r="M19" s="54" t="e">
        <f t="shared" si="4"/>
        <v>#VALUE!</v>
      </c>
      <c r="N19" s="54" t="e">
        <f t="shared" si="5"/>
        <v>#VALUE!</v>
      </c>
      <c r="O19" s="58" t="e">
        <f t="shared" si="6"/>
        <v>#VALUE!</v>
      </c>
      <c r="P19" s="59">
        <f t="shared" si="7"/>
      </c>
      <c r="Q19" s="59" t="e">
        <f t="shared" si="8"/>
        <v>#VALUE!</v>
      </c>
      <c r="R19" s="59">
        <f t="shared" si="9"/>
      </c>
      <c r="S19" s="126" t="s">
        <v>1407</v>
      </c>
    </row>
    <row r="20" spans="1:19" ht="12.75">
      <c r="A20" s="55"/>
      <c r="B20" s="69"/>
      <c r="C20" s="69"/>
      <c r="D20" s="69"/>
      <c r="E20" s="70"/>
      <c r="F20" s="70"/>
      <c r="G20" s="69"/>
      <c r="H20" s="69"/>
      <c r="I20" s="54" t="str">
        <f t="shared" si="0"/>
        <v>JN49DT</v>
      </c>
      <c r="J20" s="54">
        <f t="shared" si="1"/>
        <v>8.25</v>
      </c>
      <c r="K20" s="54">
        <f t="shared" si="2"/>
        <v>49.791666666666664</v>
      </c>
      <c r="L20" s="54">
        <f t="shared" si="3"/>
      </c>
      <c r="M20" s="54" t="e">
        <f t="shared" si="4"/>
        <v>#VALUE!</v>
      </c>
      <c r="N20" s="54" t="e">
        <f t="shared" si="5"/>
        <v>#VALUE!</v>
      </c>
      <c r="O20" s="58" t="e">
        <f t="shared" si="6"/>
        <v>#VALUE!</v>
      </c>
      <c r="P20" s="59">
        <f t="shared" si="7"/>
      </c>
      <c r="Q20" s="59" t="e">
        <f t="shared" si="8"/>
        <v>#VALUE!</v>
      </c>
      <c r="R20" s="59">
        <f t="shared" si="9"/>
      </c>
      <c r="S20" s="126" t="s">
        <v>1407</v>
      </c>
    </row>
    <row r="21" spans="1:19" ht="12.75">
      <c r="A21" s="55"/>
      <c r="B21" s="69"/>
      <c r="C21" s="69"/>
      <c r="D21" s="69"/>
      <c r="E21" s="70"/>
      <c r="F21" s="70"/>
      <c r="G21" s="69"/>
      <c r="H21" s="69"/>
      <c r="I21" s="54" t="str">
        <f t="shared" si="0"/>
        <v>JN49DT</v>
      </c>
      <c r="J21" s="54">
        <f t="shared" si="1"/>
        <v>8.25</v>
      </c>
      <c r="K21" s="54">
        <f t="shared" si="2"/>
        <v>49.791666666666664</v>
      </c>
      <c r="L21" s="54">
        <f t="shared" si="3"/>
      </c>
      <c r="M21" s="54" t="e">
        <f t="shared" si="4"/>
        <v>#VALUE!</v>
      </c>
      <c r="N21" s="54" t="e">
        <f t="shared" si="5"/>
        <v>#VALUE!</v>
      </c>
      <c r="O21" s="58" t="e">
        <f t="shared" si="6"/>
        <v>#VALUE!</v>
      </c>
      <c r="P21" s="59">
        <f t="shared" si="7"/>
      </c>
      <c r="Q21" s="59" t="e">
        <f t="shared" si="8"/>
        <v>#VALUE!</v>
      </c>
      <c r="R21" s="59">
        <f t="shared" si="9"/>
      </c>
      <c r="S21" s="126" t="s">
        <v>1407</v>
      </c>
    </row>
    <row r="22" spans="1:19" ht="12.75">
      <c r="A22" s="55"/>
      <c r="B22" s="69"/>
      <c r="C22" s="69"/>
      <c r="D22" s="69"/>
      <c r="E22" s="70"/>
      <c r="F22" s="70"/>
      <c r="G22" s="69"/>
      <c r="H22" s="69"/>
      <c r="I22" s="54" t="str">
        <f t="shared" si="0"/>
        <v>JN49DT</v>
      </c>
      <c r="J22" s="54">
        <f t="shared" si="1"/>
        <v>8.25</v>
      </c>
      <c r="K22" s="54">
        <f t="shared" si="2"/>
        <v>49.791666666666664</v>
      </c>
      <c r="L22" s="54">
        <f t="shared" si="3"/>
      </c>
      <c r="M22" s="54" t="e">
        <f t="shared" si="4"/>
        <v>#VALUE!</v>
      </c>
      <c r="N22" s="54" t="e">
        <f t="shared" si="5"/>
        <v>#VALUE!</v>
      </c>
      <c r="O22" s="58" t="e">
        <f t="shared" si="6"/>
        <v>#VALUE!</v>
      </c>
      <c r="P22" s="59">
        <f t="shared" si="7"/>
      </c>
      <c r="Q22" s="59" t="e">
        <f t="shared" si="8"/>
        <v>#VALUE!</v>
      </c>
      <c r="R22" s="59">
        <f t="shared" si="9"/>
      </c>
      <c r="S22" s="126" t="s">
        <v>1407</v>
      </c>
    </row>
    <row r="23" spans="1:19" ht="12.75">
      <c r="A23" s="55"/>
      <c r="B23" s="69"/>
      <c r="C23" s="69"/>
      <c r="D23" s="69"/>
      <c r="E23" s="70"/>
      <c r="F23" s="70"/>
      <c r="G23" s="69"/>
      <c r="H23" s="69"/>
      <c r="I23" s="54" t="str">
        <f t="shared" si="0"/>
        <v>JN49DT</v>
      </c>
      <c r="J23" s="54">
        <f t="shared" si="1"/>
        <v>8.25</v>
      </c>
      <c r="K23" s="54">
        <f t="shared" si="2"/>
        <v>49.791666666666664</v>
      </c>
      <c r="L23" s="54">
        <f t="shared" si="3"/>
      </c>
      <c r="M23" s="54" t="e">
        <f t="shared" si="4"/>
        <v>#VALUE!</v>
      </c>
      <c r="N23" s="54" t="e">
        <f t="shared" si="5"/>
        <v>#VALUE!</v>
      </c>
      <c r="O23" s="58" t="e">
        <f t="shared" si="6"/>
        <v>#VALUE!</v>
      </c>
      <c r="P23" s="59">
        <f t="shared" si="7"/>
      </c>
      <c r="Q23" s="59" t="e">
        <f t="shared" si="8"/>
        <v>#VALUE!</v>
      </c>
      <c r="R23" s="59">
        <f t="shared" si="9"/>
      </c>
      <c r="S23" s="126" t="s">
        <v>1407</v>
      </c>
    </row>
    <row r="24" spans="1:19" ht="12.75">
      <c r="A24" s="55"/>
      <c r="B24" s="69"/>
      <c r="C24" s="69"/>
      <c r="D24" s="69"/>
      <c r="E24" s="70"/>
      <c r="F24" s="70"/>
      <c r="G24" s="69"/>
      <c r="H24" s="69"/>
      <c r="I24" s="54" t="str">
        <f t="shared" si="0"/>
        <v>JN49DT</v>
      </c>
      <c r="J24" s="54">
        <f t="shared" si="1"/>
        <v>8.25</v>
      </c>
      <c r="K24" s="54">
        <f t="shared" si="2"/>
        <v>49.791666666666664</v>
      </c>
      <c r="L24" s="54">
        <f t="shared" si="3"/>
      </c>
      <c r="M24" s="54" t="e">
        <f t="shared" si="4"/>
        <v>#VALUE!</v>
      </c>
      <c r="N24" s="54" t="e">
        <f t="shared" si="5"/>
        <v>#VALUE!</v>
      </c>
      <c r="O24" s="58" t="e">
        <f t="shared" si="6"/>
        <v>#VALUE!</v>
      </c>
      <c r="P24" s="59">
        <f t="shared" si="7"/>
      </c>
      <c r="Q24" s="59" t="e">
        <f t="shared" si="8"/>
        <v>#VALUE!</v>
      </c>
      <c r="R24" s="59">
        <f t="shared" si="9"/>
      </c>
      <c r="S24" s="126" t="s">
        <v>1407</v>
      </c>
    </row>
    <row r="25" spans="1:19" ht="12.75">
      <c r="A25" s="55"/>
      <c r="B25" s="69"/>
      <c r="C25" s="69"/>
      <c r="D25" s="69"/>
      <c r="E25" s="70"/>
      <c r="F25" s="70"/>
      <c r="G25" s="69"/>
      <c r="H25" s="69"/>
      <c r="I25" s="54" t="str">
        <f t="shared" si="0"/>
        <v>JN49DT</v>
      </c>
      <c r="J25" s="54">
        <f t="shared" si="1"/>
        <v>8.25</v>
      </c>
      <c r="K25" s="54">
        <f t="shared" si="2"/>
        <v>49.791666666666664</v>
      </c>
      <c r="L25" s="54">
        <f t="shared" si="3"/>
      </c>
      <c r="M25" s="54" t="e">
        <f t="shared" si="4"/>
        <v>#VALUE!</v>
      </c>
      <c r="N25" s="54" t="e">
        <f t="shared" si="5"/>
        <v>#VALUE!</v>
      </c>
      <c r="O25" s="58" t="e">
        <f t="shared" si="6"/>
        <v>#VALUE!</v>
      </c>
      <c r="P25" s="59">
        <f t="shared" si="7"/>
      </c>
      <c r="Q25" s="59" t="e">
        <f t="shared" si="8"/>
        <v>#VALUE!</v>
      </c>
      <c r="R25" s="59">
        <f t="shared" si="9"/>
      </c>
      <c r="S25" s="126" t="s">
        <v>1407</v>
      </c>
    </row>
    <row r="26" spans="1:19" ht="12.75">
      <c r="A26" s="55"/>
      <c r="B26" s="69"/>
      <c r="C26" s="69"/>
      <c r="D26" s="69"/>
      <c r="E26" s="70"/>
      <c r="F26" s="70"/>
      <c r="G26" s="69"/>
      <c r="H26" s="69"/>
      <c r="I26" s="54" t="str">
        <f t="shared" si="0"/>
        <v>JN49DT</v>
      </c>
      <c r="J26" s="54">
        <f t="shared" si="1"/>
        <v>8.25</v>
      </c>
      <c r="K26" s="54">
        <f t="shared" si="2"/>
        <v>49.791666666666664</v>
      </c>
      <c r="L26" s="54">
        <f t="shared" si="3"/>
      </c>
      <c r="M26" s="54" t="e">
        <f t="shared" si="4"/>
        <v>#VALUE!</v>
      </c>
      <c r="N26" s="54" t="e">
        <f t="shared" si="5"/>
        <v>#VALUE!</v>
      </c>
      <c r="O26" s="58" t="e">
        <f t="shared" si="6"/>
        <v>#VALUE!</v>
      </c>
      <c r="P26" s="59">
        <f t="shared" si="7"/>
      </c>
      <c r="Q26" s="59" t="e">
        <f t="shared" si="8"/>
        <v>#VALUE!</v>
      </c>
      <c r="R26" s="59">
        <f t="shared" si="9"/>
      </c>
      <c r="S26" s="126" t="s">
        <v>1407</v>
      </c>
    </row>
    <row r="27" spans="1:19" ht="12.75">
      <c r="A27" s="55"/>
      <c r="B27" s="69"/>
      <c r="C27" s="69"/>
      <c r="D27" s="69"/>
      <c r="E27" s="70"/>
      <c r="F27" s="70"/>
      <c r="G27" s="69"/>
      <c r="H27" s="69"/>
      <c r="I27" s="54" t="str">
        <f t="shared" si="0"/>
        <v>JN49DT</v>
      </c>
      <c r="J27" s="54">
        <f t="shared" si="1"/>
        <v>8.25</v>
      </c>
      <c r="K27" s="54">
        <f t="shared" si="2"/>
        <v>49.791666666666664</v>
      </c>
      <c r="L27" s="54">
        <f t="shared" si="3"/>
      </c>
      <c r="M27" s="54" t="e">
        <f t="shared" si="4"/>
        <v>#VALUE!</v>
      </c>
      <c r="N27" s="54" t="e">
        <f t="shared" si="5"/>
        <v>#VALUE!</v>
      </c>
      <c r="O27" s="58" t="e">
        <f t="shared" si="6"/>
        <v>#VALUE!</v>
      </c>
      <c r="P27" s="59">
        <f t="shared" si="7"/>
      </c>
      <c r="Q27" s="59" t="e">
        <f t="shared" si="8"/>
        <v>#VALUE!</v>
      </c>
      <c r="R27" s="59">
        <f t="shared" si="9"/>
      </c>
      <c r="S27" s="126" t="s">
        <v>1407</v>
      </c>
    </row>
    <row r="28" spans="1:19" ht="12.75">
      <c r="A28" s="55"/>
      <c r="B28" s="69"/>
      <c r="C28" s="69"/>
      <c r="D28" s="69"/>
      <c r="E28" s="70"/>
      <c r="F28" s="70"/>
      <c r="G28" s="69"/>
      <c r="H28" s="69"/>
      <c r="I28" s="54" t="str">
        <f t="shared" si="0"/>
        <v>JN49DT</v>
      </c>
      <c r="J28" s="54">
        <f t="shared" si="1"/>
        <v>8.25</v>
      </c>
      <c r="K28" s="54">
        <f t="shared" si="2"/>
        <v>49.791666666666664</v>
      </c>
      <c r="L28" s="54">
        <f t="shared" si="3"/>
      </c>
      <c r="M28" s="54" t="e">
        <f t="shared" si="4"/>
        <v>#VALUE!</v>
      </c>
      <c r="N28" s="54" t="e">
        <f t="shared" si="5"/>
        <v>#VALUE!</v>
      </c>
      <c r="O28" s="58" t="e">
        <f t="shared" si="6"/>
        <v>#VALUE!</v>
      </c>
      <c r="P28" s="59">
        <f t="shared" si="7"/>
      </c>
      <c r="Q28" s="59" t="e">
        <f t="shared" si="8"/>
        <v>#VALUE!</v>
      </c>
      <c r="R28" s="59">
        <f t="shared" si="9"/>
      </c>
      <c r="S28" s="126" t="s">
        <v>1407</v>
      </c>
    </row>
    <row r="29" spans="1:19" ht="12.75">
      <c r="A29" s="55"/>
      <c r="B29" s="69"/>
      <c r="C29" s="69"/>
      <c r="D29" s="69"/>
      <c r="E29" s="70"/>
      <c r="F29" s="70"/>
      <c r="G29" s="69"/>
      <c r="H29" s="69"/>
      <c r="I29" s="54" t="str">
        <f t="shared" si="0"/>
        <v>JN49DT</v>
      </c>
      <c r="J29" s="54">
        <f t="shared" si="1"/>
        <v>8.25</v>
      </c>
      <c r="K29" s="54">
        <f t="shared" si="2"/>
        <v>49.791666666666664</v>
      </c>
      <c r="L29" s="54">
        <f t="shared" si="3"/>
      </c>
      <c r="M29" s="54" t="e">
        <f t="shared" si="4"/>
        <v>#VALUE!</v>
      </c>
      <c r="N29" s="54" t="e">
        <f t="shared" si="5"/>
        <v>#VALUE!</v>
      </c>
      <c r="O29" s="58" t="e">
        <f t="shared" si="6"/>
        <v>#VALUE!</v>
      </c>
      <c r="P29" s="59">
        <f t="shared" si="7"/>
      </c>
      <c r="Q29" s="59" t="e">
        <f t="shared" si="8"/>
        <v>#VALUE!</v>
      </c>
      <c r="R29" s="59">
        <f t="shared" si="9"/>
      </c>
      <c r="S29" s="126" t="s">
        <v>1407</v>
      </c>
    </row>
    <row r="30" spans="1:19" ht="12.75">
      <c r="A30" s="55"/>
      <c r="B30" s="69"/>
      <c r="C30" s="69"/>
      <c r="D30" s="69"/>
      <c r="E30" s="70"/>
      <c r="F30" s="70"/>
      <c r="G30" s="69"/>
      <c r="H30" s="69"/>
      <c r="I30" s="54" t="str">
        <f t="shared" si="0"/>
        <v>JN49DT</v>
      </c>
      <c r="J30" s="54">
        <f t="shared" si="1"/>
        <v>8.25</v>
      </c>
      <c r="K30" s="54">
        <f t="shared" si="2"/>
        <v>49.791666666666664</v>
      </c>
      <c r="L30" s="54">
        <f t="shared" si="3"/>
      </c>
      <c r="M30" s="54" t="e">
        <f t="shared" si="4"/>
        <v>#VALUE!</v>
      </c>
      <c r="N30" s="54" t="e">
        <f t="shared" si="5"/>
        <v>#VALUE!</v>
      </c>
      <c r="O30" s="58" t="e">
        <f t="shared" si="6"/>
        <v>#VALUE!</v>
      </c>
      <c r="P30" s="59">
        <f t="shared" si="7"/>
      </c>
      <c r="Q30" s="59" t="e">
        <f t="shared" si="8"/>
        <v>#VALUE!</v>
      </c>
      <c r="R30" s="59">
        <f t="shared" si="9"/>
      </c>
      <c r="S30" s="126" t="s">
        <v>1407</v>
      </c>
    </row>
    <row r="31" spans="1:19" ht="13.5" thickBot="1">
      <c r="A31" s="61"/>
      <c r="B31" s="71"/>
      <c r="C31" s="71"/>
      <c r="D31" s="71"/>
      <c r="E31" s="72"/>
      <c r="F31" s="72"/>
      <c r="G31" s="71"/>
      <c r="H31" s="71"/>
      <c r="I31" s="64" t="str">
        <f t="shared" si="0"/>
        <v>JN49DT</v>
      </c>
      <c r="J31" s="64">
        <f t="shared" si="1"/>
        <v>8.25</v>
      </c>
      <c r="K31" s="64">
        <f t="shared" si="2"/>
        <v>49.791666666666664</v>
      </c>
      <c r="L31" s="64">
        <f t="shared" si="3"/>
      </c>
      <c r="M31" s="64" t="e">
        <f t="shared" si="4"/>
        <v>#VALUE!</v>
      </c>
      <c r="N31" s="64" t="e">
        <f t="shared" si="5"/>
        <v>#VALUE!</v>
      </c>
      <c r="O31" s="65" t="e">
        <f t="shared" si="6"/>
        <v>#VALUE!</v>
      </c>
      <c r="P31" s="66">
        <f t="shared" si="7"/>
      </c>
      <c r="Q31" s="66" t="e">
        <f t="shared" si="8"/>
        <v>#VALUE!</v>
      </c>
      <c r="R31" s="66">
        <f t="shared" si="9"/>
      </c>
      <c r="S31" s="127" t="s">
        <v>1407</v>
      </c>
    </row>
  </sheetData>
  <autoFilter ref="A3:S3"/>
  <conditionalFormatting sqref="S4:S31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C18"/>
  <sheetViews>
    <sheetView workbookViewId="0" topLeftCell="A1">
      <selection activeCell="E16" sqref="E16"/>
    </sheetView>
  </sheetViews>
  <sheetFormatPr defaultColWidth="11.421875" defaultRowHeight="12.75"/>
  <cols>
    <col min="1" max="2" width="11.421875" style="2" customWidth="1"/>
    <col min="3" max="3" width="29.57421875" style="2" customWidth="1"/>
    <col min="4" max="16384" width="11.421875" style="2" customWidth="1"/>
  </cols>
  <sheetData>
    <row r="1" spans="1:2" ht="15.75">
      <c r="A1" s="2" t="s">
        <v>313</v>
      </c>
      <c r="B1" s="2" t="s">
        <v>315</v>
      </c>
    </row>
    <row r="2" ht="15.75">
      <c r="B2" s="2" t="s">
        <v>314</v>
      </c>
    </row>
    <row r="4" ht="30.75">
      <c r="C4" s="5" t="s">
        <v>312</v>
      </c>
    </row>
    <row r="6" ht="15.75">
      <c r="B6" s="3" t="s">
        <v>316</v>
      </c>
    </row>
    <row r="7" ht="20.25">
      <c r="C7" s="6" t="s">
        <v>1234</v>
      </c>
    </row>
    <row r="8" ht="15.75">
      <c r="C8" s="4"/>
    </row>
    <row r="9" ht="15.75">
      <c r="C9" s="4"/>
    </row>
    <row r="10" spans="2:3" ht="15.75">
      <c r="B10" s="3" t="s">
        <v>311</v>
      </c>
      <c r="C10" s="4"/>
    </row>
    <row r="11" ht="20.25">
      <c r="C11" s="6" t="s">
        <v>1235</v>
      </c>
    </row>
    <row r="13" ht="15.75">
      <c r="B13" s="3" t="s">
        <v>886</v>
      </c>
    </row>
    <row r="14" ht="20.25">
      <c r="C14" s="20"/>
    </row>
    <row r="17" spans="1:3" ht="15.75">
      <c r="A17" s="2" t="s">
        <v>748</v>
      </c>
      <c r="C17" s="12" t="s">
        <v>749</v>
      </c>
    </row>
    <row r="18" spans="1:3" ht="15.75">
      <c r="A18" s="2" t="s">
        <v>747</v>
      </c>
      <c r="C18" s="13">
        <v>38771</v>
      </c>
    </row>
  </sheetData>
  <sheetProtection password="C536" sheet="1" objects="1" scenarios="1"/>
  <hyperlinks>
    <hyperlink ref="C17" r:id="rId1" display="dj5am@darc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N216"/>
  <sheetViews>
    <sheetView workbookViewId="0" topLeftCell="B1">
      <pane ySplit="3" topLeftCell="BM4" activePane="bottomLeft" state="frozen"/>
      <selection pane="topLeft" activeCell="A1" sqref="A1:IV16384"/>
      <selection pane="bottomLeft" activeCell="B3" sqref="B3:N3"/>
    </sheetView>
  </sheetViews>
  <sheetFormatPr defaultColWidth="11.421875" defaultRowHeight="12.75"/>
  <cols>
    <col min="1" max="1" width="9.140625" style="7" hidden="1" customWidth="1"/>
    <col min="2" max="2" width="32.421875" style="1" customWidth="1"/>
    <col min="3" max="3" width="12.421875" style="1" customWidth="1"/>
    <col min="4" max="4" width="8.421875" style="1" customWidth="1"/>
    <col min="5" max="11" width="16.28125" style="1" hidden="1" customWidth="1"/>
    <col min="12" max="12" width="8.00390625" style="15" customWidth="1"/>
    <col min="13" max="13" width="0.42578125" style="15" hidden="1" customWidth="1"/>
    <col min="14" max="14" width="9.57421875" style="15" customWidth="1"/>
    <col min="15" max="16384" width="16.28125" style="1" customWidth="1"/>
  </cols>
  <sheetData>
    <row r="1" spans="1:14" ht="18">
      <c r="A1" s="21" t="s">
        <v>310</v>
      </c>
      <c r="B1" s="21" t="str">
        <f>A1</f>
        <v>Eigener Standort:</v>
      </c>
      <c r="C1" s="22" t="str">
        <f>Grunddaten!$C$7</f>
        <v>Dalheim</v>
      </c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</row>
    <row r="2" spans="1:14" ht="18.75" thickBot="1">
      <c r="A2" s="21" t="s">
        <v>311</v>
      </c>
      <c r="B2" s="21" t="str">
        <f>A2</f>
        <v>eigener Locator:</v>
      </c>
      <c r="C2" s="22" t="str">
        <f>UPPER(Grunddaten!$C$11)</f>
        <v>JN49DT</v>
      </c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</row>
    <row r="3" spans="1:14" s="16" customFormat="1" ht="50.25" customHeight="1" thickBot="1">
      <c r="A3" s="25" t="s">
        <v>318</v>
      </c>
      <c r="B3" s="147" t="s">
        <v>307</v>
      </c>
      <c r="C3" s="147" t="s">
        <v>308</v>
      </c>
      <c r="D3" s="147" t="s">
        <v>731</v>
      </c>
      <c r="E3" s="148" t="s">
        <v>5</v>
      </c>
      <c r="F3" s="148" t="s">
        <v>4</v>
      </c>
      <c r="G3" s="148" t="s">
        <v>3</v>
      </c>
      <c r="H3" s="148" t="s">
        <v>5</v>
      </c>
      <c r="I3" s="148" t="s">
        <v>4</v>
      </c>
      <c r="J3" s="148" t="s">
        <v>3</v>
      </c>
      <c r="K3" s="148" t="s">
        <v>2</v>
      </c>
      <c r="L3" s="149" t="s">
        <v>317</v>
      </c>
      <c r="M3" s="150" t="s">
        <v>1</v>
      </c>
      <c r="N3" s="151" t="s">
        <v>0</v>
      </c>
    </row>
    <row r="4" spans="1:14" ht="15.75">
      <c r="A4" s="26"/>
      <c r="B4" s="107" t="s">
        <v>556</v>
      </c>
      <c r="C4" s="107" t="s">
        <v>557</v>
      </c>
      <c r="D4" s="107">
        <v>1019</v>
      </c>
      <c r="E4" s="108" t="str">
        <f aca="true" t="shared" si="0" ref="E4:E35">UPPER($C$2)</f>
        <v>JN49DT</v>
      </c>
      <c r="F4" s="108">
        <f aca="true" t="shared" si="1" ref="F4:F35">(CODE(MID(E4,1,1))-74)*20+MID(E4,3,1)*2+(CODE(MID(E4,5,1))-65)/12</f>
        <v>8.25</v>
      </c>
      <c r="G4" s="108">
        <f aca="true" t="shared" si="2" ref="G4:G35">(CODE(MID(E4,2,1))-74)*10+MID(E4,4,1)*1+(CODE(MID(E4,6,1))-65)/24</f>
        <v>49.791666666666664</v>
      </c>
      <c r="H4" s="108" t="str">
        <f aca="true" t="shared" si="3" ref="H4:H35">UPPER(C4)</f>
        <v>JO60HL</v>
      </c>
      <c r="I4" s="108">
        <f aca="true" t="shared" si="4" ref="I4:I35">(CODE(MID(H4,1,1))-74)*20+MID(H4,3,1)*2+(CODE(MID(H4,5,1))-65)/12</f>
        <v>12.583333333333334</v>
      </c>
      <c r="J4" s="108">
        <f aca="true" t="shared" si="5" ref="J4:J35">(CODE(MID(H4,2,1))-74)*10+MID(H4,4,1)*1+(CODE(MID(H4,6,1))-65)/24</f>
        <v>50.458333333333336</v>
      </c>
      <c r="K4" s="109">
        <f aca="true" t="shared" si="6" ref="K4:K35">ACOS(SIN(J4*PI()/180)*SIN(G4*PI()/180)+COS(J4*PI()/180)*COS(G4*PI()/180)*COS((F4-I4)*PI()/180))</f>
        <v>0.049856614511883945</v>
      </c>
      <c r="L4" s="110">
        <f aca="true" t="shared" si="7" ref="L4:L35">IF(C4="","",6371.3*K4)</f>
        <v>317.6514480395662</v>
      </c>
      <c r="M4" s="110">
        <f aca="true" t="shared" si="8" ref="M4:M35">ACOS((SIN(J4*PI()/180)-SIN(G4*PI()/180)*COS(K4))/(COS(G4*PI()/180)*SIN(K4)))*180/PI()</f>
        <v>74.84919517881862</v>
      </c>
      <c r="N4" s="111">
        <f aca="true" t="shared" si="9" ref="N4:N35">IF(C4="","",IF((SIN((I4-F4)*PI()/180))&lt;0,360-M4,M4))</f>
        <v>74.84919517881862</v>
      </c>
    </row>
    <row r="5" spans="1:14" ht="15.75">
      <c r="A5" s="27"/>
      <c r="B5" s="54" t="s">
        <v>558</v>
      </c>
      <c r="C5" s="54" t="s">
        <v>559</v>
      </c>
      <c r="D5" s="54">
        <v>340</v>
      </c>
      <c r="E5" s="45" t="str">
        <f t="shared" si="0"/>
        <v>JN49DT</v>
      </c>
      <c r="F5" s="45">
        <f t="shared" si="1"/>
        <v>8.25</v>
      </c>
      <c r="G5" s="45">
        <f t="shared" si="2"/>
        <v>49.791666666666664</v>
      </c>
      <c r="H5" s="45" t="str">
        <f t="shared" si="3"/>
        <v>JO60UX</v>
      </c>
      <c r="I5" s="45">
        <f t="shared" si="4"/>
        <v>13.666666666666666</v>
      </c>
      <c r="J5" s="45">
        <f t="shared" si="5"/>
        <v>50.958333333333336</v>
      </c>
      <c r="K5" s="46">
        <f t="shared" si="6"/>
        <v>0.06362060578785056</v>
      </c>
      <c r="L5" s="47">
        <f t="shared" si="7"/>
        <v>405.3459656561323</v>
      </c>
      <c r="M5" s="47">
        <f t="shared" si="8"/>
        <v>69.26557038802513</v>
      </c>
      <c r="N5" s="48">
        <f t="shared" si="9"/>
        <v>69.26557038802513</v>
      </c>
    </row>
    <row r="6" spans="1:14" ht="15.75">
      <c r="A6" s="27"/>
      <c r="B6" s="54" t="s">
        <v>560</v>
      </c>
      <c r="C6" s="54" t="s">
        <v>561</v>
      </c>
      <c r="D6" s="54">
        <v>898</v>
      </c>
      <c r="E6" s="45" t="str">
        <f t="shared" si="0"/>
        <v>JN49DT</v>
      </c>
      <c r="F6" s="45">
        <f t="shared" si="1"/>
        <v>8.25</v>
      </c>
      <c r="G6" s="45">
        <f t="shared" si="2"/>
        <v>49.791666666666664</v>
      </c>
      <c r="H6" s="45" t="str">
        <f t="shared" si="3"/>
        <v>JO60MM</v>
      </c>
      <c r="I6" s="45">
        <f t="shared" si="4"/>
        <v>13</v>
      </c>
      <c r="J6" s="45">
        <f t="shared" si="5"/>
        <v>50.5</v>
      </c>
      <c r="K6" s="46">
        <f t="shared" si="6"/>
        <v>0.05453625826358688</v>
      </c>
      <c r="L6" s="47">
        <f t="shared" si="7"/>
        <v>347.4668622747911</v>
      </c>
      <c r="M6" s="47">
        <f t="shared" si="8"/>
        <v>75.08399469079623</v>
      </c>
      <c r="N6" s="48">
        <f t="shared" si="9"/>
        <v>75.08399469079623</v>
      </c>
    </row>
    <row r="7" spans="1:14" ht="15.75">
      <c r="A7" s="27"/>
      <c r="B7" s="54" t="s">
        <v>562</v>
      </c>
      <c r="C7" s="54" t="s">
        <v>563</v>
      </c>
      <c r="D7" s="54">
        <v>499</v>
      </c>
      <c r="E7" s="45" t="str">
        <f t="shared" si="0"/>
        <v>JN49DT</v>
      </c>
      <c r="F7" s="45">
        <f t="shared" si="1"/>
        <v>8.25</v>
      </c>
      <c r="G7" s="45">
        <f t="shared" si="2"/>
        <v>49.791666666666664</v>
      </c>
      <c r="H7" s="45" t="str">
        <f t="shared" si="3"/>
        <v>JO71GB</v>
      </c>
      <c r="I7" s="45">
        <f t="shared" si="4"/>
        <v>14.5</v>
      </c>
      <c r="J7" s="45">
        <f t="shared" si="5"/>
        <v>51.041666666666664</v>
      </c>
      <c r="K7" s="46">
        <f t="shared" si="6"/>
        <v>0.07282450834896315</v>
      </c>
      <c r="L7" s="47">
        <f t="shared" si="7"/>
        <v>463.9867900437489</v>
      </c>
      <c r="M7" s="47">
        <f t="shared" si="8"/>
        <v>70.18133665650119</v>
      </c>
      <c r="N7" s="48">
        <f t="shared" si="9"/>
        <v>70.18133665650119</v>
      </c>
    </row>
    <row r="8" spans="1:14" ht="15.75">
      <c r="A8" s="27"/>
      <c r="B8" s="54" t="s">
        <v>564</v>
      </c>
      <c r="C8" s="54" t="s">
        <v>565</v>
      </c>
      <c r="D8" s="54">
        <v>356</v>
      </c>
      <c r="E8" s="45" t="str">
        <f t="shared" si="0"/>
        <v>JN49DT</v>
      </c>
      <c r="F8" s="45">
        <f t="shared" si="1"/>
        <v>8.25</v>
      </c>
      <c r="G8" s="45">
        <f t="shared" si="2"/>
        <v>49.791666666666664</v>
      </c>
      <c r="H8" s="45" t="str">
        <f t="shared" si="3"/>
        <v>JO61WA</v>
      </c>
      <c r="I8" s="45">
        <f t="shared" si="4"/>
        <v>13.833333333333334</v>
      </c>
      <c r="J8" s="45">
        <f t="shared" si="5"/>
        <v>51</v>
      </c>
      <c r="K8" s="46">
        <f t="shared" si="6"/>
        <v>0.06558339565376103</v>
      </c>
      <c r="L8" s="47">
        <f t="shared" si="7"/>
        <v>417.8514887288077</v>
      </c>
      <c r="M8" s="47">
        <f t="shared" si="8"/>
        <v>69.11060860843898</v>
      </c>
      <c r="N8" s="48">
        <f t="shared" si="9"/>
        <v>69.11060860843898</v>
      </c>
    </row>
    <row r="9" spans="1:14" ht="15.75">
      <c r="A9" s="27"/>
      <c r="B9" s="54" t="s">
        <v>566</v>
      </c>
      <c r="C9" s="54" t="s">
        <v>567</v>
      </c>
      <c r="D9" s="54">
        <v>317</v>
      </c>
      <c r="E9" s="45" t="str">
        <f t="shared" si="0"/>
        <v>JN49DT</v>
      </c>
      <c r="F9" s="45">
        <f t="shared" si="1"/>
        <v>8.25</v>
      </c>
      <c r="G9" s="45">
        <f t="shared" si="2"/>
        <v>49.791666666666664</v>
      </c>
      <c r="H9" s="45" t="str">
        <f t="shared" si="3"/>
        <v>JO70BW</v>
      </c>
      <c r="I9" s="45">
        <f t="shared" si="4"/>
        <v>14.083333333333334</v>
      </c>
      <c r="J9" s="45">
        <f t="shared" si="5"/>
        <v>50.916666666666664</v>
      </c>
      <c r="K9" s="46">
        <f t="shared" si="6"/>
        <v>0.06784076173928488</v>
      </c>
      <c r="L9" s="47">
        <f t="shared" si="7"/>
        <v>432.23384526950576</v>
      </c>
      <c r="M9" s="47">
        <f t="shared" si="8"/>
        <v>70.9490006863983</v>
      </c>
      <c r="N9" s="48">
        <f t="shared" si="9"/>
        <v>70.9490006863983</v>
      </c>
    </row>
    <row r="10" spans="1:14" ht="15.75">
      <c r="A10" s="27"/>
      <c r="B10" s="54" t="s">
        <v>568</v>
      </c>
      <c r="C10" s="54" t="s">
        <v>569</v>
      </c>
      <c r="D10" s="54">
        <v>510</v>
      </c>
      <c r="E10" s="45" t="str">
        <f t="shared" si="0"/>
        <v>JN49DT</v>
      </c>
      <c r="F10" s="45">
        <f t="shared" si="1"/>
        <v>8.25</v>
      </c>
      <c r="G10" s="45">
        <f t="shared" si="2"/>
        <v>49.791666666666664</v>
      </c>
      <c r="H10" s="45" t="str">
        <f t="shared" si="3"/>
        <v>JO70IV</v>
      </c>
      <c r="I10" s="45">
        <f t="shared" si="4"/>
        <v>14.666666666666666</v>
      </c>
      <c r="J10" s="45">
        <f t="shared" si="5"/>
        <v>50.875</v>
      </c>
      <c r="K10" s="46">
        <f t="shared" si="6"/>
        <v>0.07391800335628451</v>
      </c>
      <c r="L10" s="47">
        <f t="shared" si="7"/>
        <v>470.95377478389554</v>
      </c>
      <c r="M10" s="47">
        <f t="shared" si="8"/>
        <v>72.72909553905181</v>
      </c>
      <c r="N10" s="48">
        <f t="shared" si="9"/>
        <v>72.72909553905181</v>
      </c>
    </row>
    <row r="11" spans="1:14" ht="15.75">
      <c r="A11" s="27"/>
      <c r="B11" s="54" t="s">
        <v>570</v>
      </c>
      <c r="C11" s="54" t="s">
        <v>571</v>
      </c>
      <c r="D11" s="54">
        <v>321</v>
      </c>
      <c r="E11" s="45" t="str">
        <f t="shared" si="0"/>
        <v>JN49DT</v>
      </c>
      <c r="F11" s="45">
        <f t="shared" si="1"/>
        <v>8.25</v>
      </c>
      <c r="G11" s="45">
        <f t="shared" si="2"/>
        <v>49.791666666666664</v>
      </c>
      <c r="H11" s="45" t="str">
        <f t="shared" si="3"/>
        <v>JO71AA</v>
      </c>
      <c r="I11" s="45">
        <f t="shared" si="4"/>
        <v>14</v>
      </c>
      <c r="J11" s="45">
        <f t="shared" si="5"/>
        <v>51</v>
      </c>
      <c r="K11" s="46">
        <f t="shared" si="6"/>
        <v>0.06734044521441618</v>
      </c>
      <c r="L11" s="47">
        <f t="shared" si="7"/>
        <v>429.0461785946098</v>
      </c>
      <c r="M11" s="47">
        <f t="shared" si="8"/>
        <v>69.55387175855765</v>
      </c>
      <c r="N11" s="48">
        <f t="shared" si="9"/>
        <v>69.55387175855765</v>
      </c>
    </row>
    <row r="12" spans="1:14" ht="15.75">
      <c r="A12" s="27"/>
      <c r="B12" s="54" t="s">
        <v>572</v>
      </c>
      <c r="C12" s="54" t="s">
        <v>573</v>
      </c>
      <c r="D12" s="54">
        <v>622</v>
      </c>
      <c r="E12" s="45" t="str">
        <f t="shared" si="0"/>
        <v>JN49DT</v>
      </c>
      <c r="F12" s="45">
        <f t="shared" si="1"/>
        <v>8.25</v>
      </c>
      <c r="G12" s="45">
        <f t="shared" si="2"/>
        <v>49.791666666666664</v>
      </c>
      <c r="H12" s="45" t="str">
        <f t="shared" si="3"/>
        <v>JO60RT</v>
      </c>
      <c r="I12" s="45">
        <f t="shared" si="4"/>
        <v>13.416666666666666</v>
      </c>
      <c r="J12" s="45">
        <f t="shared" si="5"/>
        <v>50.791666666666664</v>
      </c>
      <c r="K12" s="46">
        <f t="shared" si="6"/>
        <v>0.06018210378676048</v>
      </c>
      <c r="L12" s="47">
        <f t="shared" si="7"/>
        <v>383.438237856587</v>
      </c>
      <c r="M12" s="47">
        <f t="shared" si="8"/>
        <v>71.168809969897</v>
      </c>
      <c r="N12" s="48">
        <f t="shared" si="9"/>
        <v>71.168809969897</v>
      </c>
    </row>
    <row r="13" spans="1:14" ht="15.75">
      <c r="A13" s="27"/>
      <c r="B13" s="54" t="s">
        <v>574</v>
      </c>
      <c r="C13" s="54" t="s">
        <v>575</v>
      </c>
      <c r="D13" s="54">
        <v>640</v>
      </c>
      <c r="E13" s="45" t="str">
        <f t="shared" si="0"/>
        <v>JN49DT</v>
      </c>
      <c r="F13" s="45">
        <f t="shared" si="1"/>
        <v>8.25</v>
      </c>
      <c r="G13" s="45">
        <f t="shared" si="2"/>
        <v>49.791666666666664</v>
      </c>
      <c r="H13" s="45" t="str">
        <f t="shared" si="3"/>
        <v>JO60ST</v>
      </c>
      <c r="I13" s="45">
        <f t="shared" si="4"/>
        <v>13.5</v>
      </c>
      <c r="J13" s="45">
        <f t="shared" si="5"/>
        <v>50.791666666666664</v>
      </c>
      <c r="K13" s="46">
        <f t="shared" si="6"/>
        <v>0.061071372470745455</v>
      </c>
      <c r="L13" s="47">
        <f t="shared" si="7"/>
        <v>389.10403542286053</v>
      </c>
      <c r="M13" s="47">
        <f t="shared" si="8"/>
        <v>71.38962159225291</v>
      </c>
      <c r="N13" s="48">
        <f t="shared" si="9"/>
        <v>71.38962159225291</v>
      </c>
    </row>
    <row r="14" spans="1:14" ht="15.75">
      <c r="A14" s="27"/>
      <c r="B14" s="54" t="s">
        <v>576</v>
      </c>
      <c r="C14" s="54" t="s">
        <v>577</v>
      </c>
      <c r="D14" s="54">
        <v>354</v>
      </c>
      <c r="E14" s="45" t="str">
        <f t="shared" si="0"/>
        <v>JN49DT</v>
      </c>
      <c r="F14" s="45">
        <f t="shared" si="1"/>
        <v>8.25</v>
      </c>
      <c r="G14" s="45">
        <f t="shared" si="2"/>
        <v>49.791666666666664</v>
      </c>
      <c r="H14" s="45" t="str">
        <f t="shared" si="3"/>
        <v>JO71BB</v>
      </c>
      <c r="I14" s="45">
        <f t="shared" si="4"/>
        <v>14.083333333333334</v>
      </c>
      <c r="J14" s="45">
        <f t="shared" si="5"/>
        <v>51.041666666666664</v>
      </c>
      <c r="K14" s="46">
        <f t="shared" si="6"/>
        <v>0.06842166830910812</v>
      </c>
      <c r="L14" s="47">
        <f t="shared" si="7"/>
        <v>435.9349752978206</v>
      </c>
      <c r="M14" s="47">
        <f t="shared" si="8"/>
        <v>69.17908491295549</v>
      </c>
      <c r="N14" s="48">
        <f t="shared" si="9"/>
        <v>69.17908491295549</v>
      </c>
    </row>
    <row r="15" spans="1:14" ht="15.75">
      <c r="A15" s="27"/>
      <c r="B15" s="54" t="s">
        <v>578</v>
      </c>
      <c r="C15" s="54" t="s">
        <v>579</v>
      </c>
      <c r="D15" s="54">
        <v>384</v>
      </c>
      <c r="E15" s="45" t="str">
        <f t="shared" si="0"/>
        <v>JN49DT</v>
      </c>
      <c r="F15" s="45">
        <f t="shared" si="1"/>
        <v>8.25</v>
      </c>
      <c r="G15" s="45">
        <f t="shared" si="2"/>
        <v>49.791666666666664</v>
      </c>
      <c r="H15" s="45" t="str">
        <f t="shared" si="3"/>
        <v>JO71CD</v>
      </c>
      <c r="I15" s="45">
        <f t="shared" si="4"/>
        <v>14.166666666666666</v>
      </c>
      <c r="J15" s="45">
        <f t="shared" si="5"/>
        <v>51.125</v>
      </c>
      <c r="K15" s="46">
        <f t="shared" si="6"/>
        <v>0.06971594324944985</v>
      </c>
      <c r="L15" s="47">
        <f t="shared" si="7"/>
        <v>444.18118922521984</v>
      </c>
      <c r="M15" s="47">
        <f t="shared" si="8"/>
        <v>68.24158636716126</v>
      </c>
      <c r="N15" s="48">
        <f t="shared" si="9"/>
        <v>68.24158636716126</v>
      </c>
    </row>
    <row r="16" spans="1:14" ht="15.75">
      <c r="A16" s="27"/>
      <c r="B16" s="54" t="s">
        <v>580</v>
      </c>
      <c r="C16" s="54" t="s">
        <v>581</v>
      </c>
      <c r="D16" s="54">
        <v>318</v>
      </c>
      <c r="E16" s="45" t="str">
        <f t="shared" si="0"/>
        <v>JN49DT</v>
      </c>
      <c r="F16" s="45">
        <f t="shared" si="1"/>
        <v>8.25</v>
      </c>
      <c r="G16" s="45">
        <f t="shared" si="2"/>
        <v>49.791666666666664</v>
      </c>
      <c r="H16" s="45" t="str">
        <f t="shared" si="3"/>
        <v>JO61MH</v>
      </c>
      <c r="I16" s="45">
        <f t="shared" si="4"/>
        <v>13</v>
      </c>
      <c r="J16" s="45">
        <f t="shared" si="5"/>
        <v>51.291666666666664</v>
      </c>
      <c r="K16" s="46">
        <f t="shared" si="6"/>
        <v>0.05881693638231833</v>
      </c>
      <c r="L16" s="47">
        <f t="shared" si="7"/>
        <v>374.7403467726648</v>
      </c>
      <c r="M16" s="47">
        <f t="shared" si="8"/>
        <v>61.75658181663285</v>
      </c>
      <c r="N16" s="48">
        <f t="shared" si="9"/>
        <v>61.75658181663285</v>
      </c>
    </row>
    <row r="17" spans="1:14" ht="15.75">
      <c r="A17" s="27"/>
      <c r="B17" s="54" t="s">
        <v>582</v>
      </c>
      <c r="C17" s="54" t="s">
        <v>583</v>
      </c>
      <c r="D17" s="54">
        <v>391</v>
      </c>
      <c r="E17" s="45" t="str">
        <f t="shared" si="0"/>
        <v>JN49DT</v>
      </c>
      <c r="F17" s="45">
        <f t="shared" si="1"/>
        <v>8.25</v>
      </c>
      <c r="G17" s="45">
        <f t="shared" si="2"/>
        <v>49.791666666666664</v>
      </c>
      <c r="H17" s="45" t="str">
        <f t="shared" si="3"/>
        <v>JO60XV</v>
      </c>
      <c r="I17" s="45">
        <f t="shared" si="4"/>
        <v>13.916666666666666</v>
      </c>
      <c r="J17" s="45">
        <f t="shared" si="5"/>
        <v>50.875</v>
      </c>
      <c r="K17" s="46">
        <f t="shared" si="6"/>
        <v>0.06588231635847097</v>
      </c>
      <c r="L17" s="47">
        <f t="shared" si="7"/>
        <v>419.7560022147261</v>
      </c>
      <c r="M17" s="47">
        <f t="shared" si="8"/>
        <v>71.15830838385341</v>
      </c>
      <c r="N17" s="48">
        <f t="shared" si="9"/>
        <v>71.15830838385341</v>
      </c>
    </row>
    <row r="18" spans="1:14" ht="15.75">
      <c r="A18" s="27"/>
      <c r="B18" s="54" t="s">
        <v>584</v>
      </c>
      <c r="C18" s="54" t="s">
        <v>585</v>
      </c>
      <c r="D18" s="54">
        <v>552</v>
      </c>
      <c r="E18" s="45" t="str">
        <f t="shared" si="0"/>
        <v>JN49DT</v>
      </c>
      <c r="F18" s="45">
        <f t="shared" si="1"/>
        <v>8.25</v>
      </c>
      <c r="G18" s="45">
        <f t="shared" si="2"/>
        <v>49.791666666666664</v>
      </c>
      <c r="H18" s="45" t="str">
        <f t="shared" si="3"/>
        <v>JO71GD</v>
      </c>
      <c r="I18" s="45">
        <f t="shared" si="4"/>
        <v>14.5</v>
      </c>
      <c r="J18" s="45">
        <f t="shared" si="5"/>
        <v>51.125</v>
      </c>
      <c r="K18" s="46">
        <f t="shared" si="6"/>
        <v>0.07321439119085871</v>
      </c>
      <c r="L18" s="47">
        <f t="shared" si="7"/>
        <v>466.4708505943181</v>
      </c>
      <c r="M18" s="47">
        <f t="shared" si="8"/>
        <v>69.08085815722106</v>
      </c>
      <c r="N18" s="48">
        <f t="shared" si="9"/>
        <v>69.08085815722106</v>
      </c>
    </row>
    <row r="19" spans="1:14" ht="15.75">
      <c r="A19" s="27"/>
      <c r="B19" s="54" t="s">
        <v>586</v>
      </c>
      <c r="C19" s="54" t="s">
        <v>587</v>
      </c>
      <c r="D19" s="54">
        <v>231</v>
      </c>
      <c r="E19" s="45" t="str">
        <f t="shared" si="0"/>
        <v>JN49DT</v>
      </c>
      <c r="F19" s="45">
        <f t="shared" si="1"/>
        <v>8.25</v>
      </c>
      <c r="G19" s="45">
        <f t="shared" si="2"/>
        <v>49.791666666666664</v>
      </c>
      <c r="H19" s="45" t="str">
        <f t="shared" si="3"/>
        <v>JO61JF</v>
      </c>
      <c r="I19" s="45">
        <f t="shared" si="4"/>
        <v>12.75</v>
      </c>
      <c r="J19" s="45">
        <f t="shared" si="5"/>
        <v>51.208333333333336</v>
      </c>
      <c r="K19" s="46">
        <f t="shared" si="6"/>
        <v>0.055728326103448245</v>
      </c>
      <c r="L19" s="47">
        <f t="shared" si="7"/>
        <v>355.0618841028998</v>
      </c>
      <c r="M19" s="47">
        <f t="shared" si="8"/>
        <v>61.94340867307293</v>
      </c>
      <c r="N19" s="48">
        <f t="shared" si="9"/>
        <v>61.94340867307293</v>
      </c>
    </row>
    <row r="20" spans="1:14" ht="15.75">
      <c r="A20" s="27"/>
      <c r="B20" s="54" t="s">
        <v>588</v>
      </c>
      <c r="C20" s="54" t="s">
        <v>589</v>
      </c>
      <c r="D20" s="54">
        <v>805</v>
      </c>
      <c r="E20" s="45" t="str">
        <f t="shared" si="0"/>
        <v>JN49DT</v>
      </c>
      <c r="F20" s="45">
        <f t="shared" si="1"/>
        <v>8.25</v>
      </c>
      <c r="G20" s="45">
        <f t="shared" si="2"/>
        <v>49.791666666666664</v>
      </c>
      <c r="H20" s="45" t="str">
        <f t="shared" si="3"/>
        <v>JO60SR</v>
      </c>
      <c r="I20" s="45">
        <f t="shared" si="4"/>
        <v>13.5</v>
      </c>
      <c r="J20" s="45">
        <f t="shared" si="5"/>
        <v>50.708333333333336</v>
      </c>
      <c r="K20" s="46">
        <f t="shared" si="6"/>
        <v>0.060721782582153105</v>
      </c>
      <c r="L20" s="47">
        <f t="shared" si="7"/>
        <v>386.8766933656721</v>
      </c>
      <c r="M20" s="47">
        <f t="shared" si="8"/>
        <v>72.71880089142313</v>
      </c>
      <c r="N20" s="48">
        <f t="shared" si="9"/>
        <v>72.71880089142313</v>
      </c>
    </row>
    <row r="21" spans="1:14" ht="15.75">
      <c r="A21" s="27"/>
      <c r="B21" s="54" t="s">
        <v>590</v>
      </c>
      <c r="C21" s="54" t="s">
        <v>591</v>
      </c>
      <c r="D21" s="54">
        <v>360</v>
      </c>
      <c r="E21" s="45" t="str">
        <f t="shared" si="0"/>
        <v>JN49DT</v>
      </c>
      <c r="F21" s="45">
        <f t="shared" si="1"/>
        <v>8.25</v>
      </c>
      <c r="G21" s="45">
        <f t="shared" si="2"/>
        <v>49.791666666666664</v>
      </c>
      <c r="H21" s="45" t="str">
        <f t="shared" si="3"/>
        <v>JO70AW</v>
      </c>
      <c r="I21" s="45">
        <f t="shared" si="4"/>
        <v>14</v>
      </c>
      <c r="J21" s="45">
        <f t="shared" si="5"/>
        <v>50.916666666666664</v>
      </c>
      <c r="K21" s="46">
        <f t="shared" si="6"/>
        <v>0.06695377545110226</v>
      </c>
      <c r="L21" s="47">
        <f t="shared" si="7"/>
        <v>426.5825895316078</v>
      </c>
      <c r="M21" s="47">
        <f t="shared" si="8"/>
        <v>70.7511923523865</v>
      </c>
      <c r="N21" s="48">
        <f t="shared" si="9"/>
        <v>70.7511923523865</v>
      </c>
    </row>
    <row r="22" spans="1:14" ht="15.75">
      <c r="A22" s="27"/>
      <c r="B22" s="54" t="s">
        <v>592</v>
      </c>
      <c r="C22" s="54" t="s">
        <v>593</v>
      </c>
      <c r="D22" s="54">
        <v>1214</v>
      </c>
      <c r="E22" s="45" t="str">
        <f t="shared" si="0"/>
        <v>JN49DT</v>
      </c>
      <c r="F22" s="45">
        <f t="shared" si="1"/>
        <v>8.25</v>
      </c>
      <c r="G22" s="45">
        <f t="shared" si="2"/>
        <v>49.791666666666664</v>
      </c>
      <c r="H22" s="45" t="str">
        <f t="shared" si="3"/>
        <v>JO60LK</v>
      </c>
      <c r="I22" s="45">
        <f t="shared" si="4"/>
        <v>12.916666666666666</v>
      </c>
      <c r="J22" s="45">
        <f t="shared" si="5"/>
        <v>50.416666666666664</v>
      </c>
      <c r="K22" s="46">
        <f t="shared" si="6"/>
        <v>0.053357753477533354</v>
      </c>
      <c r="L22" s="47">
        <f t="shared" si="7"/>
        <v>339.95825473140826</v>
      </c>
      <c r="M22" s="47">
        <f t="shared" si="8"/>
        <v>76.42141425290339</v>
      </c>
      <c r="N22" s="48">
        <f t="shared" si="9"/>
        <v>76.42141425290339</v>
      </c>
    </row>
    <row r="23" spans="1:14" ht="15.75">
      <c r="A23" s="27"/>
      <c r="B23" s="54" t="s">
        <v>594</v>
      </c>
      <c r="C23" s="54" t="s">
        <v>156</v>
      </c>
      <c r="D23" s="54">
        <v>204</v>
      </c>
      <c r="E23" s="45" t="str">
        <f t="shared" si="0"/>
        <v>JN49DT</v>
      </c>
      <c r="F23" s="45">
        <f t="shared" si="1"/>
        <v>8.25</v>
      </c>
      <c r="G23" s="45">
        <f t="shared" si="2"/>
        <v>49.791666666666664</v>
      </c>
      <c r="H23" s="45" t="str">
        <f t="shared" si="3"/>
        <v>JO61UA</v>
      </c>
      <c r="I23" s="45">
        <f t="shared" si="4"/>
        <v>13.666666666666666</v>
      </c>
      <c r="J23" s="45">
        <f t="shared" si="5"/>
        <v>51</v>
      </c>
      <c r="K23" s="46">
        <f t="shared" si="6"/>
        <v>0.06383168885392032</v>
      </c>
      <c r="L23" s="47">
        <f t="shared" si="7"/>
        <v>406.6908391949826</v>
      </c>
      <c r="M23" s="47">
        <f t="shared" si="8"/>
        <v>68.63945254668629</v>
      </c>
      <c r="N23" s="48">
        <f t="shared" si="9"/>
        <v>68.63945254668629</v>
      </c>
    </row>
    <row r="24" spans="1:14" ht="15.75">
      <c r="A24" s="27"/>
      <c r="B24" s="54" t="s">
        <v>595</v>
      </c>
      <c r="C24" s="54" t="s">
        <v>596</v>
      </c>
      <c r="D24" s="54">
        <v>389</v>
      </c>
      <c r="E24" s="45" t="str">
        <f t="shared" si="0"/>
        <v>JN49DT</v>
      </c>
      <c r="F24" s="45">
        <f t="shared" si="1"/>
        <v>8.25</v>
      </c>
      <c r="G24" s="45">
        <f t="shared" si="2"/>
        <v>49.791666666666664</v>
      </c>
      <c r="H24" s="45" t="str">
        <f t="shared" si="3"/>
        <v>JO60VW</v>
      </c>
      <c r="I24" s="45">
        <f t="shared" si="4"/>
        <v>13.75</v>
      </c>
      <c r="J24" s="45">
        <f t="shared" si="5"/>
        <v>50.916666666666664</v>
      </c>
      <c r="K24" s="46">
        <f t="shared" si="6"/>
        <v>0.06429951237603238</v>
      </c>
      <c r="L24" s="47">
        <f t="shared" si="7"/>
        <v>409.67148320141507</v>
      </c>
      <c r="M24" s="47">
        <f t="shared" si="8"/>
        <v>70.11976962787166</v>
      </c>
      <c r="N24" s="48">
        <f t="shared" si="9"/>
        <v>70.11976962787166</v>
      </c>
    </row>
    <row r="25" spans="1:14" ht="15.75">
      <c r="A25" s="27"/>
      <c r="B25" s="54" t="s">
        <v>597</v>
      </c>
      <c r="C25" s="54" t="s">
        <v>598</v>
      </c>
      <c r="D25" s="54">
        <v>824</v>
      </c>
      <c r="E25" s="45" t="str">
        <f t="shared" si="0"/>
        <v>JN49DT</v>
      </c>
      <c r="F25" s="45">
        <f t="shared" si="1"/>
        <v>8.25</v>
      </c>
      <c r="G25" s="45">
        <f t="shared" si="2"/>
        <v>49.791666666666664</v>
      </c>
      <c r="H25" s="45" t="str">
        <f t="shared" si="3"/>
        <v>JO60VS</v>
      </c>
      <c r="I25" s="45">
        <f t="shared" si="4"/>
        <v>13.75</v>
      </c>
      <c r="J25" s="45">
        <f t="shared" si="5"/>
        <v>50.75</v>
      </c>
      <c r="K25" s="46">
        <f t="shared" si="6"/>
        <v>0.0635767726726304</v>
      </c>
      <c r="L25" s="47">
        <f t="shared" si="7"/>
        <v>405.06669172913007</v>
      </c>
      <c r="M25" s="47">
        <f t="shared" si="8"/>
        <v>72.64668136586634</v>
      </c>
      <c r="N25" s="48">
        <f t="shared" si="9"/>
        <v>72.64668136586634</v>
      </c>
    </row>
    <row r="26" spans="1:14" ht="15.75">
      <c r="A26" s="27"/>
      <c r="B26" s="54" t="s">
        <v>599</v>
      </c>
      <c r="C26" s="54" t="s">
        <v>600</v>
      </c>
      <c r="D26" s="54">
        <v>447</v>
      </c>
      <c r="E26" s="45" t="str">
        <f t="shared" si="0"/>
        <v>JN49DT</v>
      </c>
      <c r="F26" s="45">
        <f t="shared" si="1"/>
        <v>8.25</v>
      </c>
      <c r="G26" s="45">
        <f t="shared" si="2"/>
        <v>49.791666666666664</v>
      </c>
      <c r="H26" s="45" t="str">
        <f t="shared" si="3"/>
        <v>JO70BV</v>
      </c>
      <c r="I26" s="45">
        <f t="shared" si="4"/>
        <v>14.083333333333334</v>
      </c>
      <c r="J26" s="45">
        <f t="shared" si="5"/>
        <v>50.875</v>
      </c>
      <c r="K26" s="46">
        <f t="shared" si="6"/>
        <v>0.06766162918496321</v>
      </c>
      <c r="L26" s="47">
        <f t="shared" si="7"/>
        <v>431.09253802615615</v>
      </c>
      <c r="M26" s="47">
        <f t="shared" si="8"/>
        <v>71.54550576248892</v>
      </c>
      <c r="N26" s="48">
        <f t="shared" si="9"/>
        <v>71.54550576248892</v>
      </c>
    </row>
    <row r="27" spans="1:14" ht="15.75">
      <c r="A27" s="27"/>
      <c r="B27" s="54" t="s">
        <v>601</v>
      </c>
      <c r="C27" s="54" t="s">
        <v>602</v>
      </c>
      <c r="D27" s="54">
        <v>731</v>
      </c>
      <c r="E27" s="45" t="str">
        <f t="shared" si="0"/>
        <v>JN49DT</v>
      </c>
      <c r="F27" s="45">
        <f t="shared" si="1"/>
        <v>8.25</v>
      </c>
      <c r="G27" s="45">
        <f t="shared" si="2"/>
        <v>49.791666666666664</v>
      </c>
      <c r="H27" s="45" t="str">
        <f t="shared" si="3"/>
        <v>JO60LM</v>
      </c>
      <c r="I27" s="45">
        <f t="shared" si="4"/>
        <v>12.916666666666666</v>
      </c>
      <c r="J27" s="45">
        <f t="shared" si="5"/>
        <v>50.5</v>
      </c>
      <c r="K27" s="46">
        <f t="shared" si="6"/>
        <v>0.053629362674549874</v>
      </c>
      <c r="L27" s="47">
        <f t="shared" si="7"/>
        <v>341.6887584083596</v>
      </c>
      <c r="M27" s="47">
        <f t="shared" si="8"/>
        <v>74.89021820631181</v>
      </c>
      <c r="N27" s="48">
        <f t="shared" si="9"/>
        <v>74.89021820631181</v>
      </c>
    </row>
    <row r="28" spans="1:14" ht="15.75">
      <c r="A28" s="27"/>
      <c r="B28" s="54" t="s">
        <v>603</v>
      </c>
      <c r="C28" s="54" t="s">
        <v>604</v>
      </c>
      <c r="D28" s="54">
        <v>499</v>
      </c>
      <c r="E28" s="45" t="str">
        <f t="shared" si="0"/>
        <v>JN49DT</v>
      </c>
      <c r="F28" s="45">
        <f t="shared" si="1"/>
        <v>8.25</v>
      </c>
      <c r="G28" s="45">
        <f t="shared" si="2"/>
        <v>49.791666666666664</v>
      </c>
      <c r="H28" s="45" t="str">
        <f t="shared" si="3"/>
        <v>JO71EC</v>
      </c>
      <c r="I28" s="45">
        <f t="shared" si="4"/>
        <v>14.333333333333334</v>
      </c>
      <c r="J28" s="45">
        <f t="shared" si="5"/>
        <v>51.083333333333336</v>
      </c>
      <c r="K28" s="46">
        <f t="shared" si="6"/>
        <v>0.07125790034946866</v>
      </c>
      <c r="L28" s="47">
        <f t="shared" si="7"/>
        <v>454.0054604965697</v>
      </c>
      <c r="M28" s="47">
        <f t="shared" si="8"/>
        <v>69.23381132710583</v>
      </c>
      <c r="N28" s="48">
        <f t="shared" si="9"/>
        <v>69.23381132710583</v>
      </c>
    </row>
    <row r="29" spans="1:14" ht="15.75">
      <c r="A29" s="27"/>
      <c r="B29" s="54" t="s">
        <v>605</v>
      </c>
      <c r="C29" s="54" t="s">
        <v>606</v>
      </c>
      <c r="D29" s="54">
        <v>412</v>
      </c>
      <c r="E29" s="45" t="str">
        <f t="shared" si="0"/>
        <v>JN49DT</v>
      </c>
      <c r="F29" s="45">
        <f t="shared" si="1"/>
        <v>8.25</v>
      </c>
      <c r="G29" s="45">
        <f t="shared" si="2"/>
        <v>49.791666666666664</v>
      </c>
      <c r="H29" s="45" t="str">
        <f t="shared" si="3"/>
        <v>JO70EW</v>
      </c>
      <c r="I29" s="45">
        <f t="shared" si="4"/>
        <v>14.333333333333334</v>
      </c>
      <c r="J29" s="45">
        <f t="shared" si="5"/>
        <v>50.916666666666664</v>
      </c>
      <c r="K29" s="46">
        <f t="shared" si="6"/>
        <v>0.07050781184582333</v>
      </c>
      <c r="L29" s="47">
        <f t="shared" si="7"/>
        <v>449.2264216132942</v>
      </c>
      <c r="M29" s="47">
        <f t="shared" si="8"/>
        <v>71.5076759636828</v>
      </c>
      <c r="N29" s="48">
        <f t="shared" si="9"/>
        <v>71.5076759636828</v>
      </c>
    </row>
    <row r="30" spans="1:14" ht="15.75">
      <c r="A30" s="27"/>
      <c r="B30" s="54" t="s">
        <v>607</v>
      </c>
      <c r="C30" s="54" t="s">
        <v>608</v>
      </c>
      <c r="D30" s="54">
        <v>552</v>
      </c>
      <c r="E30" s="45" t="str">
        <f t="shared" si="0"/>
        <v>JN49DT</v>
      </c>
      <c r="F30" s="45">
        <f t="shared" si="1"/>
        <v>8.25</v>
      </c>
      <c r="G30" s="45">
        <f t="shared" si="2"/>
        <v>49.791666666666664</v>
      </c>
      <c r="H30" s="45" t="str">
        <f t="shared" si="3"/>
        <v>JO70DV</v>
      </c>
      <c r="I30" s="45">
        <f t="shared" si="4"/>
        <v>14.25</v>
      </c>
      <c r="J30" s="45">
        <f t="shared" si="5"/>
        <v>50.875</v>
      </c>
      <c r="K30" s="46">
        <f t="shared" si="6"/>
        <v>0.06944483872366924</v>
      </c>
      <c r="L30" s="47">
        <f t="shared" si="7"/>
        <v>442.45390096011386</v>
      </c>
      <c r="M30" s="47">
        <f t="shared" si="8"/>
        <v>71.90954989601613</v>
      </c>
      <c r="N30" s="48">
        <f t="shared" si="9"/>
        <v>71.90954989601613</v>
      </c>
    </row>
    <row r="31" spans="1:14" ht="15.75">
      <c r="A31" s="27"/>
      <c r="B31" s="54" t="s">
        <v>609</v>
      </c>
      <c r="C31" s="54" t="s">
        <v>610</v>
      </c>
      <c r="D31" s="54">
        <v>562</v>
      </c>
      <c r="E31" s="45" t="str">
        <f t="shared" si="0"/>
        <v>JN49DT</v>
      </c>
      <c r="F31" s="45">
        <f t="shared" si="1"/>
        <v>8.25</v>
      </c>
      <c r="G31" s="45">
        <f t="shared" si="2"/>
        <v>49.791666666666664</v>
      </c>
      <c r="H31" s="45" t="str">
        <f t="shared" si="3"/>
        <v>JO70CU</v>
      </c>
      <c r="I31" s="45">
        <f t="shared" si="4"/>
        <v>14.166666666666666</v>
      </c>
      <c r="J31" s="45">
        <f t="shared" si="5"/>
        <v>50.833333333333336</v>
      </c>
      <c r="K31" s="46">
        <f t="shared" si="6"/>
        <v>0.0683840119842285</v>
      </c>
      <c r="L31" s="47">
        <f t="shared" si="7"/>
        <v>435.69505555511506</v>
      </c>
      <c r="M31" s="47">
        <f t="shared" si="8"/>
        <v>72.32271967297959</v>
      </c>
      <c r="N31" s="48">
        <f t="shared" si="9"/>
        <v>72.32271967297959</v>
      </c>
    </row>
    <row r="32" spans="1:14" ht="15.75">
      <c r="A32" s="27"/>
      <c r="B32" s="54" t="s">
        <v>611</v>
      </c>
      <c r="C32" s="54" t="s">
        <v>612</v>
      </c>
      <c r="D32" s="54">
        <v>250</v>
      </c>
      <c r="E32" s="45" t="str">
        <f t="shared" si="0"/>
        <v>JN49DT</v>
      </c>
      <c r="F32" s="45">
        <f t="shared" si="1"/>
        <v>8.25</v>
      </c>
      <c r="G32" s="45">
        <f t="shared" si="2"/>
        <v>49.791666666666664</v>
      </c>
      <c r="H32" s="45" t="str">
        <f t="shared" si="3"/>
        <v>JO61GE</v>
      </c>
      <c r="I32" s="45">
        <f t="shared" si="4"/>
        <v>12.5</v>
      </c>
      <c r="J32" s="45">
        <f t="shared" si="5"/>
        <v>51.166666666666664</v>
      </c>
      <c r="K32" s="46">
        <f t="shared" si="6"/>
        <v>0.05294186505199061</v>
      </c>
      <c r="L32" s="47">
        <f t="shared" si="7"/>
        <v>337.3085048057478</v>
      </c>
      <c r="M32" s="47">
        <f t="shared" si="8"/>
        <v>61.42242277923325</v>
      </c>
      <c r="N32" s="48">
        <f t="shared" si="9"/>
        <v>61.42242277923325</v>
      </c>
    </row>
    <row r="33" spans="1:14" ht="15.75">
      <c r="A33" s="27"/>
      <c r="B33" s="54" t="s">
        <v>613</v>
      </c>
      <c r="C33" s="54" t="s">
        <v>614</v>
      </c>
      <c r="D33" s="54">
        <v>350</v>
      </c>
      <c r="E33" s="45" t="str">
        <f t="shared" si="0"/>
        <v>JN49DT</v>
      </c>
      <c r="F33" s="45">
        <f t="shared" si="1"/>
        <v>8.25</v>
      </c>
      <c r="G33" s="45">
        <f t="shared" si="2"/>
        <v>49.791666666666664</v>
      </c>
      <c r="H33" s="45" t="str">
        <f t="shared" si="3"/>
        <v>JO60SX</v>
      </c>
      <c r="I33" s="45">
        <f t="shared" si="4"/>
        <v>13.5</v>
      </c>
      <c r="J33" s="45">
        <f t="shared" si="5"/>
        <v>50.958333333333336</v>
      </c>
      <c r="K33" s="46">
        <f t="shared" si="6"/>
        <v>0.06186715973890622</v>
      </c>
      <c r="L33" s="47">
        <f t="shared" si="7"/>
        <v>394.1742348444932</v>
      </c>
      <c r="M33" s="47">
        <f t="shared" si="8"/>
        <v>68.77975177362957</v>
      </c>
      <c r="N33" s="48">
        <f t="shared" si="9"/>
        <v>68.77975177362957</v>
      </c>
    </row>
    <row r="34" spans="1:14" ht="15.75">
      <c r="A34" s="27"/>
      <c r="B34" s="54" t="s">
        <v>615</v>
      </c>
      <c r="C34" s="54" t="s">
        <v>616</v>
      </c>
      <c r="D34" s="54">
        <v>497</v>
      </c>
      <c r="E34" s="45" t="str">
        <f t="shared" si="0"/>
        <v>JN49DT</v>
      </c>
      <c r="F34" s="45">
        <f t="shared" si="1"/>
        <v>8.25</v>
      </c>
      <c r="G34" s="45">
        <f t="shared" si="2"/>
        <v>49.791666666666664</v>
      </c>
      <c r="H34" s="45" t="str">
        <f t="shared" si="3"/>
        <v>JO60WT</v>
      </c>
      <c r="I34" s="45">
        <f t="shared" si="4"/>
        <v>13.833333333333334</v>
      </c>
      <c r="J34" s="45">
        <f t="shared" si="5"/>
        <v>50.791666666666664</v>
      </c>
      <c r="K34" s="46">
        <f t="shared" si="6"/>
        <v>0.06463932464873601</v>
      </c>
      <c r="L34" s="47">
        <f t="shared" si="7"/>
        <v>411.83652913449174</v>
      </c>
      <c r="M34" s="47">
        <f t="shared" si="8"/>
        <v>72.20316561119635</v>
      </c>
      <c r="N34" s="48">
        <f t="shared" si="9"/>
        <v>72.20316561119635</v>
      </c>
    </row>
    <row r="35" spans="1:14" ht="15.75">
      <c r="A35" s="27"/>
      <c r="B35" s="54" t="s">
        <v>617</v>
      </c>
      <c r="C35" s="54" t="s">
        <v>618</v>
      </c>
      <c r="D35" s="54">
        <v>846</v>
      </c>
      <c r="E35" s="45" t="str">
        <f t="shared" si="0"/>
        <v>JN49DT</v>
      </c>
      <c r="F35" s="45">
        <f t="shared" si="1"/>
        <v>8.25</v>
      </c>
      <c r="G35" s="45">
        <f t="shared" si="2"/>
        <v>49.791666666666664</v>
      </c>
      <c r="H35" s="45" t="str">
        <f t="shared" si="3"/>
        <v>JO60UR</v>
      </c>
      <c r="I35" s="45">
        <f t="shared" si="4"/>
        <v>13.666666666666666</v>
      </c>
      <c r="J35" s="45">
        <f t="shared" si="5"/>
        <v>50.708333333333336</v>
      </c>
      <c r="K35" s="46">
        <f t="shared" si="6"/>
        <v>0.06251677775406783</v>
      </c>
      <c r="L35" s="47">
        <f t="shared" si="7"/>
        <v>398.3131461044924</v>
      </c>
      <c r="M35" s="47">
        <f t="shared" si="8"/>
        <v>73.10396807937855</v>
      </c>
      <c r="N35" s="48">
        <f t="shared" si="9"/>
        <v>73.10396807937855</v>
      </c>
    </row>
    <row r="36" spans="1:14" ht="15.75">
      <c r="A36" s="27"/>
      <c r="B36" s="54" t="s">
        <v>619</v>
      </c>
      <c r="C36" s="54" t="s">
        <v>608</v>
      </c>
      <c r="D36" s="54">
        <v>382</v>
      </c>
      <c r="E36" s="45" t="str">
        <f aca="true" t="shared" si="10" ref="E36:E67">UPPER($C$2)</f>
        <v>JN49DT</v>
      </c>
      <c r="F36" s="45">
        <f aca="true" t="shared" si="11" ref="F36:F67">(CODE(MID(E36,1,1))-74)*20+MID(E36,3,1)*2+(CODE(MID(E36,5,1))-65)/12</f>
        <v>8.25</v>
      </c>
      <c r="G36" s="45">
        <f aca="true" t="shared" si="12" ref="G36:G67">(CODE(MID(E36,2,1))-74)*10+MID(E36,4,1)*1+(CODE(MID(E36,6,1))-65)/24</f>
        <v>49.791666666666664</v>
      </c>
      <c r="H36" s="45" t="str">
        <f aca="true" t="shared" si="13" ref="H36:H67">UPPER(C36)</f>
        <v>JO70DV</v>
      </c>
      <c r="I36" s="45">
        <f aca="true" t="shared" si="14" ref="I36:I67">(CODE(MID(H36,1,1))-74)*20+MID(H36,3,1)*2+(CODE(MID(H36,5,1))-65)/12</f>
        <v>14.25</v>
      </c>
      <c r="J36" s="45">
        <f aca="true" t="shared" si="15" ref="J36:J67">(CODE(MID(H36,2,1))-74)*10+MID(H36,4,1)*1+(CODE(MID(H36,6,1))-65)/24</f>
        <v>50.875</v>
      </c>
      <c r="K36" s="46">
        <f aca="true" t="shared" si="16" ref="K36:K67">ACOS(SIN(J36*PI()/180)*SIN(G36*PI()/180)+COS(J36*PI()/180)*COS(G36*PI()/180)*COS((F36-I36)*PI()/180))</f>
        <v>0.06944483872366924</v>
      </c>
      <c r="L36" s="47">
        <f aca="true" t="shared" si="17" ref="L36:L67">IF(C36="","",6371.3*K36)</f>
        <v>442.45390096011386</v>
      </c>
      <c r="M36" s="47">
        <f aca="true" t="shared" si="18" ref="M36:M67">ACOS((SIN(J36*PI()/180)-SIN(G36*PI()/180)*COS(K36))/(COS(G36*PI()/180)*SIN(K36)))*180/PI()</f>
        <v>71.90954989601613</v>
      </c>
      <c r="N36" s="48">
        <f aca="true" t="shared" si="19" ref="N36:N67">IF(C36="","",IF((SIN((I36-F36)*PI()/180))&lt;0,360-M36,M36))</f>
        <v>71.90954989601613</v>
      </c>
    </row>
    <row r="37" spans="1:14" ht="15.75">
      <c r="A37" s="27"/>
      <c r="B37" s="54" t="s">
        <v>620</v>
      </c>
      <c r="C37" s="54" t="s">
        <v>621</v>
      </c>
      <c r="D37" s="54">
        <v>891</v>
      </c>
      <c r="E37" s="45" t="str">
        <f t="shared" si="10"/>
        <v>JN49DT</v>
      </c>
      <c r="F37" s="45">
        <f t="shared" si="11"/>
        <v>8.25</v>
      </c>
      <c r="G37" s="45">
        <f t="shared" si="12"/>
        <v>49.791666666666664</v>
      </c>
      <c r="H37" s="45" t="str">
        <f t="shared" si="13"/>
        <v>JO60NM</v>
      </c>
      <c r="I37" s="45">
        <f t="shared" si="14"/>
        <v>13.083333333333334</v>
      </c>
      <c r="J37" s="45">
        <f t="shared" si="15"/>
        <v>50.5</v>
      </c>
      <c r="K37" s="46">
        <f t="shared" si="16"/>
        <v>0.055443955629850494</v>
      </c>
      <c r="L37" s="47">
        <f t="shared" si="17"/>
        <v>353.25007450446645</v>
      </c>
      <c r="M37" s="47">
        <f t="shared" si="18"/>
        <v>75.27038253395631</v>
      </c>
      <c r="N37" s="48">
        <f t="shared" si="19"/>
        <v>75.27038253395631</v>
      </c>
    </row>
    <row r="38" spans="1:14" ht="15.75">
      <c r="A38" s="27"/>
      <c r="B38" s="54" t="s">
        <v>622</v>
      </c>
      <c r="C38" s="54" t="s">
        <v>623</v>
      </c>
      <c r="D38" s="54">
        <v>406</v>
      </c>
      <c r="E38" s="45" t="str">
        <f t="shared" si="10"/>
        <v>JN49DT</v>
      </c>
      <c r="F38" s="45">
        <f t="shared" si="11"/>
        <v>8.25</v>
      </c>
      <c r="G38" s="45">
        <f t="shared" si="12"/>
        <v>49.791666666666664</v>
      </c>
      <c r="H38" s="45" t="str">
        <f t="shared" si="13"/>
        <v>JO71KE</v>
      </c>
      <c r="I38" s="45">
        <f t="shared" si="14"/>
        <v>14.833333333333334</v>
      </c>
      <c r="J38" s="45">
        <f t="shared" si="15"/>
        <v>51.166666666666664</v>
      </c>
      <c r="K38" s="46">
        <f t="shared" si="16"/>
        <v>0.07692394812001857</v>
      </c>
      <c r="L38" s="47">
        <f t="shared" si="17"/>
        <v>490.10555065707433</v>
      </c>
      <c r="M38" s="47">
        <f t="shared" si="18"/>
        <v>69.30813539599419</v>
      </c>
      <c r="N38" s="48">
        <f t="shared" si="19"/>
        <v>69.30813539599419</v>
      </c>
    </row>
    <row r="39" spans="1:14" ht="15.75">
      <c r="A39" s="27"/>
      <c r="B39" s="54" t="s">
        <v>624</v>
      </c>
      <c r="C39" s="54" t="s">
        <v>625</v>
      </c>
      <c r="D39" s="54">
        <v>749</v>
      </c>
      <c r="E39" s="45" t="str">
        <f t="shared" si="10"/>
        <v>JN49DT</v>
      </c>
      <c r="F39" s="45">
        <f t="shared" si="11"/>
        <v>8.25</v>
      </c>
      <c r="G39" s="45">
        <f t="shared" si="12"/>
        <v>49.791666666666664</v>
      </c>
      <c r="H39" s="45" t="str">
        <f t="shared" si="13"/>
        <v>JO70JT</v>
      </c>
      <c r="I39" s="45">
        <f t="shared" si="14"/>
        <v>14.75</v>
      </c>
      <c r="J39" s="45">
        <f t="shared" si="15"/>
        <v>50.791666666666664</v>
      </c>
      <c r="K39" s="46">
        <f t="shared" si="16"/>
        <v>0.07452326478467852</v>
      </c>
      <c r="L39" s="47">
        <f t="shared" si="17"/>
        <v>474.8100769226223</v>
      </c>
      <c r="M39" s="47">
        <f t="shared" si="18"/>
        <v>73.97332154684483</v>
      </c>
      <c r="N39" s="48">
        <f t="shared" si="19"/>
        <v>73.97332154684483</v>
      </c>
    </row>
    <row r="40" spans="1:14" ht="15.75">
      <c r="A40" s="27"/>
      <c r="B40" s="54" t="s">
        <v>626</v>
      </c>
      <c r="C40" s="54" t="s">
        <v>627</v>
      </c>
      <c r="D40" s="54">
        <v>401</v>
      </c>
      <c r="E40" s="45" t="str">
        <f t="shared" si="10"/>
        <v>JN49DT</v>
      </c>
      <c r="F40" s="45">
        <f t="shared" si="11"/>
        <v>8.25</v>
      </c>
      <c r="G40" s="45">
        <f t="shared" si="12"/>
        <v>49.791666666666664</v>
      </c>
      <c r="H40" s="45" t="str">
        <f t="shared" si="13"/>
        <v>JO70CW</v>
      </c>
      <c r="I40" s="45">
        <f t="shared" si="14"/>
        <v>14.166666666666666</v>
      </c>
      <c r="J40" s="45">
        <f t="shared" si="15"/>
        <v>50.916666666666664</v>
      </c>
      <c r="K40" s="46">
        <f t="shared" si="16"/>
        <v>0.06872879021768674</v>
      </c>
      <c r="L40" s="47">
        <f t="shared" si="17"/>
        <v>437.89174111394755</v>
      </c>
      <c r="M40" s="47">
        <f t="shared" si="18"/>
        <v>71.14087209940352</v>
      </c>
      <c r="N40" s="48">
        <f t="shared" si="19"/>
        <v>71.14087209940352</v>
      </c>
    </row>
    <row r="41" spans="1:14" ht="15.75">
      <c r="A41" s="27"/>
      <c r="B41" s="54" t="s">
        <v>628</v>
      </c>
      <c r="C41" s="54" t="s">
        <v>629</v>
      </c>
      <c r="D41" s="54">
        <v>293</v>
      </c>
      <c r="E41" s="45" t="str">
        <f t="shared" si="10"/>
        <v>JN49DT</v>
      </c>
      <c r="F41" s="45">
        <f t="shared" si="11"/>
        <v>8.25</v>
      </c>
      <c r="G41" s="45">
        <f t="shared" si="12"/>
        <v>49.791666666666664</v>
      </c>
      <c r="H41" s="45" t="str">
        <f t="shared" si="13"/>
        <v>JO71AG</v>
      </c>
      <c r="I41" s="45">
        <f t="shared" si="14"/>
        <v>14</v>
      </c>
      <c r="J41" s="45">
        <f t="shared" si="15"/>
        <v>51.25</v>
      </c>
      <c r="K41" s="46">
        <f t="shared" si="16"/>
        <v>0.06867217360888644</v>
      </c>
      <c r="L41" s="47">
        <f t="shared" si="17"/>
        <v>437.5310197142982</v>
      </c>
      <c r="M41" s="47">
        <f t="shared" si="18"/>
        <v>66.04973702112271</v>
      </c>
      <c r="N41" s="48">
        <f t="shared" si="19"/>
        <v>66.04973702112271</v>
      </c>
    </row>
    <row r="42" spans="1:14" ht="15.75">
      <c r="A42" s="27"/>
      <c r="B42" s="54" t="s">
        <v>630</v>
      </c>
      <c r="C42" s="54" t="s">
        <v>631</v>
      </c>
      <c r="D42" s="54">
        <v>653</v>
      </c>
      <c r="E42" s="45" t="str">
        <f t="shared" si="10"/>
        <v>JN49DT</v>
      </c>
      <c r="F42" s="45">
        <f t="shared" si="11"/>
        <v>8.25</v>
      </c>
      <c r="G42" s="45">
        <f t="shared" si="12"/>
        <v>49.791666666666664</v>
      </c>
      <c r="H42" s="45" t="str">
        <f t="shared" si="13"/>
        <v>JO70IU</v>
      </c>
      <c r="I42" s="45">
        <f t="shared" si="14"/>
        <v>14.666666666666666</v>
      </c>
      <c r="J42" s="45">
        <f t="shared" si="15"/>
        <v>50.833333333333336</v>
      </c>
      <c r="K42" s="46">
        <f t="shared" si="16"/>
        <v>0.07376613604344873</v>
      </c>
      <c r="L42" s="47">
        <f t="shared" si="17"/>
        <v>469.9861825736249</v>
      </c>
      <c r="M42" s="47">
        <f t="shared" si="18"/>
        <v>73.28142578454708</v>
      </c>
      <c r="N42" s="48">
        <f t="shared" si="19"/>
        <v>73.28142578454708</v>
      </c>
    </row>
    <row r="43" spans="1:14" ht="15.75">
      <c r="A43" s="27"/>
      <c r="B43" s="54" t="s">
        <v>632</v>
      </c>
      <c r="C43" s="54" t="s">
        <v>633</v>
      </c>
      <c r="D43" s="54">
        <v>905</v>
      </c>
      <c r="E43" s="45" t="str">
        <f t="shared" si="10"/>
        <v>JN49DT</v>
      </c>
      <c r="F43" s="45">
        <f t="shared" si="11"/>
        <v>8.25</v>
      </c>
      <c r="G43" s="45">
        <f t="shared" si="12"/>
        <v>49.791666666666664</v>
      </c>
      <c r="H43" s="45" t="str">
        <f t="shared" si="13"/>
        <v>JO60US</v>
      </c>
      <c r="I43" s="45">
        <f t="shared" si="14"/>
        <v>13.666666666666666</v>
      </c>
      <c r="J43" s="45">
        <f t="shared" si="15"/>
        <v>50.75</v>
      </c>
      <c r="K43" s="46">
        <f t="shared" si="16"/>
        <v>0.06268103536305869</v>
      </c>
      <c r="L43" s="47">
        <f t="shared" si="17"/>
        <v>399.3596806086558</v>
      </c>
      <c r="M43" s="47">
        <f t="shared" si="18"/>
        <v>72.45512827337556</v>
      </c>
      <c r="N43" s="48">
        <f t="shared" si="19"/>
        <v>72.45512827337556</v>
      </c>
    </row>
    <row r="44" spans="1:14" ht="15.75">
      <c r="A44" s="27"/>
      <c r="B44" s="54" t="s">
        <v>634</v>
      </c>
      <c r="C44" s="54" t="s">
        <v>635</v>
      </c>
      <c r="D44" s="54">
        <v>355</v>
      </c>
      <c r="E44" s="45" t="str">
        <f t="shared" si="10"/>
        <v>JN49DT</v>
      </c>
      <c r="F44" s="45">
        <f t="shared" si="11"/>
        <v>8.25</v>
      </c>
      <c r="G44" s="45">
        <f t="shared" si="12"/>
        <v>49.791666666666664</v>
      </c>
      <c r="H44" s="45" t="str">
        <f t="shared" si="13"/>
        <v>JO70CV</v>
      </c>
      <c r="I44" s="45">
        <f t="shared" si="14"/>
        <v>14.166666666666666</v>
      </c>
      <c r="J44" s="45">
        <f t="shared" si="15"/>
        <v>50.875</v>
      </c>
      <c r="K44" s="46">
        <f t="shared" si="16"/>
        <v>0.06855276640926133</v>
      </c>
      <c r="L44" s="47">
        <f t="shared" si="17"/>
        <v>436.77024062332674</v>
      </c>
      <c r="M44" s="47">
        <f t="shared" si="18"/>
        <v>71.73031224948416</v>
      </c>
      <c r="N44" s="48">
        <f t="shared" si="19"/>
        <v>71.73031224948416</v>
      </c>
    </row>
    <row r="45" spans="1:14" ht="15.75">
      <c r="A45" s="27"/>
      <c r="B45" s="54" t="s">
        <v>636</v>
      </c>
      <c r="C45" s="54" t="s">
        <v>637</v>
      </c>
      <c r="D45" s="54">
        <v>474</v>
      </c>
      <c r="E45" s="45" t="str">
        <f t="shared" si="10"/>
        <v>JN49DT</v>
      </c>
      <c r="F45" s="45">
        <f t="shared" si="11"/>
        <v>8.25</v>
      </c>
      <c r="G45" s="45">
        <f t="shared" si="12"/>
        <v>49.791666666666664</v>
      </c>
      <c r="H45" s="45" t="str">
        <f t="shared" si="13"/>
        <v>JO70BU</v>
      </c>
      <c r="I45" s="45">
        <f t="shared" si="14"/>
        <v>14.083333333333334</v>
      </c>
      <c r="J45" s="45">
        <f t="shared" si="15"/>
        <v>50.833333333333336</v>
      </c>
      <c r="K45" s="46">
        <f t="shared" si="16"/>
        <v>0.0674898462982143</v>
      </c>
      <c r="L45" s="47">
        <f t="shared" si="17"/>
        <v>429.99805771981283</v>
      </c>
      <c r="M45" s="47">
        <f t="shared" si="18"/>
        <v>72.14510774975561</v>
      </c>
      <c r="N45" s="48">
        <f t="shared" si="19"/>
        <v>72.14510774975561</v>
      </c>
    </row>
    <row r="46" spans="1:14" ht="15.75">
      <c r="A46" s="27"/>
      <c r="B46" s="54" t="s">
        <v>638</v>
      </c>
      <c r="C46" s="54" t="s">
        <v>639</v>
      </c>
      <c r="D46" s="54">
        <v>414</v>
      </c>
      <c r="E46" s="45" t="str">
        <f t="shared" si="10"/>
        <v>JN49DT</v>
      </c>
      <c r="F46" s="45">
        <f t="shared" si="11"/>
        <v>8.25</v>
      </c>
      <c r="G46" s="45">
        <f t="shared" si="12"/>
        <v>49.791666666666664</v>
      </c>
      <c r="H46" s="45" t="str">
        <f t="shared" si="13"/>
        <v>JO61XF</v>
      </c>
      <c r="I46" s="45">
        <f t="shared" si="14"/>
        <v>13.916666666666666</v>
      </c>
      <c r="J46" s="45">
        <f t="shared" si="15"/>
        <v>51.208333333333336</v>
      </c>
      <c r="K46" s="46">
        <f t="shared" si="16"/>
        <v>0.0675716688370509</v>
      </c>
      <c r="L46" s="47">
        <f t="shared" si="17"/>
        <v>430.5193736615024</v>
      </c>
      <c r="M46" s="47">
        <f t="shared" si="18"/>
        <v>66.37275764561151</v>
      </c>
      <c r="N46" s="48">
        <f t="shared" si="19"/>
        <v>66.37275764561151</v>
      </c>
    </row>
    <row r="47" spans="1:14" ht="15.75">
      <c r="A47" s="27"/>
      <c r="B47" s="54" t="s">
        <v>640</v>
      </c>
      <c r="C47" s="54" t="s">
        <v>591</v>
      </c>
      <c r="D47" s="54">
        <v>338</v>
      </c>
      <c r="E47" s="45" t="str">
        <f t="shared" si="10"/>
        <v>JN49DT</v>
      </c>
      <c r="F47" s="45">
        <f t="shared" si="11"/>
        <v>8.25</v>
      </c>
      <c r="G47" s="45">
        <f t="shared" si="12"/>
        <v>49.791666666666664</v>
      </c>
      <c r="H47" s="45" t="str">
        <f t="shared" si="13"/>
        <v>JO70AW</v>
      </c>
      <c r="I47" s="45">
        <f t="shared" si="14"/>
        <v>14</v>
      </c>
      <c r="J47" s="45">
        <f t="shared" si="15"/>
        <v>50.916666666666664</v>
      </c>
      <c r="K47" s="46">
        <f t="shared" si="16"/>
        <v>0.06695377545110226</v>
      </c>
      <c r="L47" s="47">
        <f t="shared" si="17"/>
        <v>426.5825895316078</v>
      </c>
      <c r="M47" s="47">
        <f t="shared" si="18"/>
        <v>70.7511923523865</v>
      </c>
      <c r="N47" s="48">
        <f t="shared" si="19"/>
        <v>70.7511923523865</v>
      </c>
    </row>
    <row r="48" spans="1:14" ht="15.75">
      <c r="A48" s="27"/>
      <c r="B48" s="54" t="s">
        <v>641</v>
      </c>
      <c r="C48" s="54" t="s">
        <v>642</v>
      </c>
      <c r="D48" s="54">
        <v>786</v>
      </c>
      <c r="E48" s="45" t="str">
        <f t="shared" si="10"/>
        <v>JN49DT</v>
      </c>
      <c r="F48" s="45">
        <f t="shared" si="11"/>
        <v>8.25</v>
      </c>
      <c r="G48" s="45">
        <f t="shared" si="12"/>
        <v>49.791666666666664</v>
      </c>
      <c r="H48" s="45" t="str">
        <f t="shared" si="13"/>
        <v>JO60VR</v>
      </c>
      <c r="I48" s="45">
        <f t="shared" si="14"/>
        <v>13.75</v>
      </c>
      <c r="J48" s="45">
        <f t="shared" si="15"/>
        <v>50.708333333333336</v>
      </c>
      <c r="K48" s="46">
        <f t="shared" si="16"/>
        <v>0.06341562563605119</v>
      </c>
      <c r="L48" s="47">
        <f t="shared" si="17"/>
        <v>404.03997561497295</v>
      </c>
      <c r="M48" s="47">
        <f t="shared" si="18"/>
        <v>73.28700882072279</v>
      </c>
      <c r="N48" s="48">
        <f t="shared" si="19"/>
        <v>73.28700882072279</v>
      </c>
    </row>
    <row r="49" spans="1:14" ht="15.75">
      <c r="A49" s="27"/>
      <c r="B49" s="54" t="s">
        <v>643</v>
      </c>
      <c r="C49" s="54" t="s">
        <v>644</v>
      </c>
      <c r="D49" s="54">
        <v>583</v>
      </c>
      <c r="E49" s="45" t="str">
        <f t="shared" si="10"/>
        <v>JN49DT</v>
      </c>
      <c r="F49" s="45">
        <f t="shared" si="11"/>
        <v>8.25</v>
      </c>
      <c r="G49" s="45">
        <f t="shared" si="12"/>
        <v>49.791666666666664</v>
      </c>
      <c r="H49" s="45" t="str">
        <f t="shared" si="13"/>
        <v>JO71HA</v>
      </c>
      <c r="I49" s="45">
        <f t="shared" si="14"/>
        <v>14.583333333333334</v>
      </c>
      <c r="J49" s="45">
        <f t="shared" si="15"/>
        <v>51</v>
      </c>
      <c r="K49" s="46">
        <f t="shared" si="16"/>
        <v>0.07352653516010377</v>
      </c>
      <c r="L49" s="47">
        <f t="shared" si="17"/>
        <v>468.45961346556913</v>
      </c>
      <c r="M49" s="47">
        <f t="shared" si="18"/>
        <v>70.91360647239576</v>
      </c>
      <c r="N49" s="48">
        <f t="shared" si="19"/>
        <v>70.91360647239576</v>
      </c>
    </row>
    <row r="50" spans="1:14" ht="15.75">
      <c r="A50" s="27"/>
      <c r="B50" s="54" t="s">
        <v>645</v>
      </c>
      <c r="C50" s="54" t="s">
        <v>646</v>
      </c>
      <c r="D50" s="54">
        <v>159</v>
      </c>
      <c r="E50" s="45" t="str">
        <f t="shared" si="10"/>
        <v>JN49DT</v>
      </c>
      <c r="F50" s="45">
        <f t="shared" si="11"/>
        <v>8.25</v>
      </c>
      <c r="G50" s="45">
        <f t="shared" si="12"/>
        <v>49.791666666666664</v>
      </c>
      <c r="H50" s="45" t="str">
        <f t="shared" si="13"/>
        <v>JO61SG</v>
      </c>
      <c r="I50" s="45">
        <f t="shared" si="14"/>
        <v>13.5</v>
      </c>
      <c r="J50" s="45">
        <f t="shared" si="15"/>
        <v>51.25</v>
      </c>
      <c r="K50" s="46">
        <f t="shared" si="16"/>
        <v>0.06355648708895356</v>
      </c>
      <c r="L50" s="47">
        <f t="shared" si="17"/>
        <v>404.9374461898498</v>
      </c>
      <c r="M50" s="47">
        <f t="shared" si="18"/>
        <v>64.38806868404916</v>
      </c>
      <c r="N50" s="48">
        <f t="shared" si="19"/>
        <v>64.38806868404916</v>
      </c>
    </row>
    <row r="51" spans="1:14" ht="15.75">
      <c r="A51" s="27"/>
      <c r="B51" s="54" t="s">
        <v>647</v>
      </c>
      <c r="C51" s="54" t="s">
        <v>648</v>
      </c>
      <c r="D51" s="54">
        <v>398</v>
      </c>
      <c r="E51" s="45" t="str">
        <f t="shared" si="10"/>
        <v>JN49DT</v>
      </c>
      <c r="F51" s="45">
        <f t="shared" si="11"/>
        <v>8.25</v>
      </c>
      <c r="G51" s="45">
        <f t="shared" si="12"/>
        <v>49.791666666666664</v>
      </c>
      <c r="H51" s="45" t="str">
        <f t="shared" si="13"/>
        <v>JO70AV</v>
      </c>
      <c r="I51" s="45">
        <f t="shared" si="14"/>
        <v>14</v>
      </c>
      <c r="J51" s="45">
        <f t="shared" si="15"/>
        <v>50.875</v>
      </c>
      <c r="K51" s="46">
        <f t="shared" si="16"/>
        <v>0.06677146563205616</v>
      </c>
      <c r="L51" s="47">
        <f t="shared" si="17"/>
        <v>425.4210389815194</v>
      </c>
      <c r="M51" s="47">
        <f t="shared" si="18"/>
        <v>71.35491372114727</v>
      </c>
      <c r="N51" s="48">
        <f t="shared" si="19"/>
        <v>71.35491372114727</v>
      </c>
    </row>
    <row r="52" spans="1:14" ht="15.75">
      <c r="A52" s="27"/>
      <c r="B52" s="54" t="s">
        <v>649</v>
      </c>
      <c r="C52" s="54" t="s">
        <v>650</v>
      </c>
      <c r="D52" s="54">
        <v>430</v>
      </c>
      <c r="E52" s="45" t="str">
        <f t="shared" si="10"/>
        <v>JN49DT</v>
      </c>
      <c r="F52" s="45">
        <f t="shared" si="11"/>
        <v>8.25</v>
      </c>
      <c r="G52" s="45">
        <f t="shared" si="12"/>
        <v>49.791666666666664</v>
      </c>
      <c r="H52" s="45" t="str">
        <f t="shared" si="13"/>
        <v>JO60RX</v>
      </c>
      <c r="I52" s="45">
        <f t="shared" si="14"/>
        <v>13.416666666666666</v>
      </c>
      <c r="J52" s="45">
        <f t="shared" si="15"/>
        <v>50.958333333333336</v>
      </c>
      <c r="K52" s="46">
        <f t="shared" si="16"/>
        <v>0.06099263644566166</v>
      </c>
      <c r="L52" s="47">
        <f t="shared" si="17"/>
        <v>388.60238458624417</v>
      </c>
      <c r="M52" s="47">
        <f t="shared" si="18"/>
        <v>68.52499797349438</v>
      </c>
      <c r="N52" s="48">
        <f t="shared" si="19"/>
        <v>68.52499797349438</v>
      </c>
    </row>
    <row r="53" spans="1:14" ht="15.75">
      <c r="A53" s="27"/>
      <c r="B53" s="54" t="s">
        <v>651</v>
      </c>
      <c r="C53" s="54" t="s">
        <v>652</v>
      </c>
      <c r="D53" s="54">
        <v>420</v>
      </c>
      <c r="E53" s="45" t="str">
        <f t="shared" si="10"/>
        <v>JN49DT</v>
      </c>
      <c r="F53" s="45">
        <f t="shared" si="11"/>
        <v>8.25</v>
      </c>
      <c r="G53" s="45">
        <f t="shared" si="12"/>
        <v>49.791666666666664</v>
      </c>
      <c r="H53" s="45" t="str">
        <f t="shared" si="13"/>
        <v>JO71LD</v>
      </c>
      <c r="I53" s="45">
        <f t="shared" si="14"/>
        <v>14.916666666666666</v>
      </c>
      <c r="J53" s="45">
        <f t="shared" si="15"/>
        <v>51.125</v>
      </c>
      <c r="K53" s="46">
        <f t="shared" si="16"/>
        <v>0.07761330626528129</v>
      </c>
      <c r="L53" s="47">
        <f t="shared" si="17"/>
        <v>494.4976582079867</v>
      </c>
      <c r="M53" s="47">
        <f t="shared" si="18"/>
        <v>70.00687490955234</v>
      </c>
      <c r="N53" s="48">
        <f t="shared" si="19"/>
        <v>70.00687490955234</v>
      </c>
    </row>
    <row r="54" spans="1:14" ht="15.75">
      <c r="A54" s="27"/>
      <c r="B54" s="54" t="s">
        <v>653</v>
      </c>
      <c r="C54" s="54" t="s">
        <v>654</v>
      </c>
      <c r="D54" s="54">
        <v>793</v>
      </c>
      <c r="E54" s="45" t="str">
        <f t="shared" si="10"/>
        <v>JN49DT</v>
      </c>
      <c r="F54" s="45">
        <f t="shared" si="11"/>
        <v>8.25</v>
      </c>
      <c r="G54" s="45">
        <f t="shared" si="12"/>
        <v>49.791666666666664</v>
      </c>
      <c r="H54" s="45" t="str">
        <f t="shared" si="13"/>
        <v>JO70HU</v>
      </c>
      <c r="I54" s="45">
        <f t="shared" si="14"/>
        <v>14.583333333333334</v>
      </c>
      <c r="J54" s="45">
        <f t="shared" si="15"/>
        <v>50.833333333333336</v>
      </c>
      <c r="K54" s="46">
        <f t="shared" si="16"/>
        <v>0.07286723210161483</v>
      </c>
      <c r="L54" s="47">
        <f t="shared" si="17"/>
        <v>464.2589958890186</v>
      </c>
      <c r="M54" s="47">
        <f t="shared" si="18"/>
        <v>73.13345658821153</v>
      </c>
      <c r="N54" s="48">
        <f t="shared" si="19"/>
        <v>73.13345658821153</v>
      </c>
    </row>
    <row r="55" spans="1:14" ht="15.75">
      <c r="A55" s="27"/>
      <c r="B55" s="54" t="s">
        <v>655</v>
      </c>
      <c r="C55" s="54" t="s">
        <v>656</v>
      </c>
      <c r="D55" s="54">
        <v>425</v>
      </c>
      <c r="E55" s="45" t="str">
        <f t="shared" si="10"/>
        <v>JN49DT</v>
      </c>
      <c r="F55" s="45">
        <f t="shared" si="11"/>
        <v>8.25</v>
      </c>
      <c r="G55" s="45">
        <f t="shared" si="12"/>
        <v>49.791666666666664</v>
      </c>
      <c r="H55" s="45" t="str">
        <f t="shared" si="13"/>
        <v>JO60UW</v>
      </c>
      <c r="I55" s="45">
        <f t="shared" si="14"/>
        <v>13.666666666666666</v>
      </c>
      <c r="J55" s="45">
        <f t="shared" si="15"/>
        <v>50.916666666666664</v>
      </c>
      <c r="K55" s="46">
        <f t="shared" si="16"/>
        <v>0.06341714947551824</v>
      </c>
      <c r="L55" s="47">
        <f t="shared" si="17"/>
        <v>404.04968445336937</v>
      </c>
      <c r="M55" s="47">
        <f t="shared" si="18"/>
        <v>69.89577560103216</v>
      </c>
      <c r="N55" s="48">
        <f t="shared" si="19"/>
        <v>69.89577560103216</v>
      </c>
    </row>
    <row r="56" spans="1:14" ht="15.75">
      <c r="A56" s="27"/>
      <c r="B56" s="54" t="s">
        <v>657</v>
      </c>
      <c r="C56" s="54" t="s">
        <v>567</v>
      </c>
      <c r="D56" s="54">
        <v>415</v>
      </c>
      <c r="E56" s="45" t="str">
        <f t="shared" si="10"/>
        <v>JN49DT</v>
      </c>
      <c r="F56" s="45">
        <f t="shared" si="11"/>
        <v>8.25</v>
      </c>
      <c r="G56" s="45">
        <f t="shared" si="12"/>
        <v>49.791666666666664</v>
      </c>
      <c r="H56" s="45" t="str">
        <f t="shared" si="13"/>
        <v>JO70BW</v>
      </c>
      <c r="I56" s="45">
        <f t="shared" si="14"/>
        <v>14.083333333333334</v>
      </c>
      <c r="J56" s="45">
        <f t="shared" si="15"/>
        <v>50.916666666666664</v>
      </c>
      <c r="K56" s="46">
        <f t="shared" si="16"/>
        <v>0.06784076173928488</v>
      </c>
      <c r="L56" s="47">
        <f t="shared" si="17"/>
        <v>432.23384526950576</v>
      </c>
      <c r="M56" s="47">
        <f t="shared" si="18"/>
        <v>70.9490006863983</v>
      </c>
      <c r="N56" s="48">
        <f t="shared" si="19"/>
        <v>70.9490006863983</v>
      </c>
    </row>
    <row r="57" spans="1:14" ht="15.75">
      <c r="A57" s="27"/>
      <c r="B57" s="54" t="s">
        <v>658</v>
      </c>
      <c r="C57" s="54" t="s">
        <v>659</v>
      </c>
      <c r="D57" s="54">
        <v>447</v>
      </c>
      <c r="E57" s="45" t="str">
        <f t="shared" si="10"/>
        <v>JN49DT</v>
      </c>
      <c r="F57" s="45">
        <f t="shared" si="11"/>
        <v>8.25</v>
      </c>
      <c r="G57" s="45">
        <f t="shared" si="12"/>
        <v>49.791666666666664</v>
      </c>
      <c r="H57" s="45" t="str">
        <f t="shared" si="13"/>
        <v>JO71IC</v>
      </c>
      <c r="I57" s="45">
        <f t="shared" si="14"/>
        <v>14.666666666666666</v>
      </c>
      <c r="J57" s="45">
        <f t="shared" si="15"/>
        <v>51.083333333333336</v>
      </c>
      <c r="K57" s="46">
        <f t="shared" si="16"/>
        <v>0.07477868071313698</v>
      </c>
      <c r="L57" s="47">
        <f t="shared" si="17"/>
        <v>476.4374084276097</v>
      </c>
      <c r="M57" s="47">
        <f t="shared" si="18"/>
        <v>70.00379069344899</v>
      </c>
      <c r="N57" s="48">
        <f t="shared" si="19"/>
        <v>70.00379069344899</v>
      </c>
    </row>
    <row r="58" spans="1:14" ht="15.75">
      <c r="A58" s="27"/>
      <c r="B58" s="54" t="s">
        <v>660</v>
      </c>
      <c r="C58" s="54" t="s">
        <v>661</v>
      </c>
      <c r="D58" s="54">
        <v>240</v>
      </c>
      <c r="E58" s="45" t="str">
        <f t="shared" si="10"/>
        <v>JN49DT</v>
      </c>
      <c r="F58" s="45">
        <f t="shared" si="11"/>
        <v>8.25</v>
      </c>
      <c r="G58" s="45">
        <f t="shared" si="12"/>
        <v>49.791666666666664</v>
      </c>
      <c r="H58" s="45" t="str">
        <f t="shared" si="13"/>
        <v>JO61JJ</v>
      </c>
      <c r="I58" s="45">
        <f t="shared" si="14"/>
        <v>12.75</v>
      </c>
      <c r="J58" s="45">
        <f t="shared" si="15"/>
        <v>51.375</v>
      </c>
      <c r="K58" s="46">
        <f t="shared" si="16"/>
        <v>0.056999814793283754</v>
      </c>
      <c r="L58" s="47">
        <f t="shared" si="17"/>
        <v>363.1629199924488</v>
      </c>
      <c r="M58" s="47">
        <f t="shared" si="18"/>
        <v>59.28206662445985</v>
      </c>
      <c r="N58" s="48">
        <f t="shared" si="19"/>
        <v>59.28206662445985</v>
      </c>
    </row>
    <row r="59" spans="1:14" ht="15.75">
      <c r="A59" s="27"/>
      <c r="B59" s="54" t="s">
        <v>662</v>
      </c>
      <c r="C59" s="54" t="s">
        <v>663</v>
      </c>
      <c r="D59" s="54">
        <v>576</v>
      </c>
      <c r="E59" s="45" t="str">
        <f t="shared" si="10"/>
        <v>JN49DT</v>
      </c>
      <c r="F59" s="45">
        <f t="shared" si="11"/>
        <v>8.25</v>
      </c>
      <c r="G59" s="45">
        <f t="shared" si="12"/>
        <v>49.791666666666664</v>
      </c>
      <c r="H59" s="45" t="str">
        <f t="shared" si="13"/>
        <v>JO60VU</v>
      </c>
      <c r="I59" s="45">
        <f t="shared" si="14"/>
        <v>13.75</v>
      </c>
      <c r="J59" s="45">
        <f t="shared" si="15"/>
        <v>50.833333333333336</v>
      </c>
      <c r="K59" s="46">
        <f t="shared" si="16"/>
        <v>0.06392264045637197</v>
      </c>
      <c r="L59" s="47">
        <f t="shared" si="17"/>
        <v>407.2703191396827</v>
      </c>
      <c r="M59" s="47">
        <f t="shared" si="18"/>
        <v>71.37609318997512</v>
      </c>
      <c r="N59" s="48">
        <f t="shared" si="19"/>
        <v>71.37609318997512</v>
      </c>
    </row>
    <row r="60" spans="1:14" ht="15.75">
      <c r="A60" s="27"/>
      <c r="B60" s="54" t="s">
        <v>664</v>
      </c>
      <c r="C60" s="54" t="s">
        <v>618</v>
      </c>
      <c r="D60" s="54">
        <v>896</v>
      </c>
      <c r="E60" s="45" t="str">
        <f t="shared" si="10"/>
        <v>JN49DT</v>
      </c>
      <c r="F60" s="45">
        <f t="shared" si="11"/>
        <v>8.25</v>
      </c>
      <c r="G60" s="45">
        <f t="shared" si="12"/>
        <v>49.791666666666664</v>
      </c>
      <c r="H60" s="45" t="str">
        <f t="shared" si="13"/>
        <v>JO60UR</v>
      </c>
      <c r="I60" s="45">
        <f t="shared" si="14"/>
        <v>13.666666666666666</v>
      </c>
      <c r="J60" s="45">
        <f t="shared" si="15"/>
        <v>50.708333333333336</v>
      </c>
      <c r="K60" s="46">
        <f t="shared" si="16"/>
        <v>0.06251677775406783</v>
      </c>
      <c r="L60" s="47">
        <f t="shared" si="17"/>
        <v>398.3131461044924</v>
      </c>
      <c r="M60" s="47">
        <f t="shared" si="18"/>
        <v>73.10396807937855</v>
      </c>
      <c r="N60" s="48">
        <f t="shared" si="19"/>
        <v>73.10396807937855</v>
      </c>
    </row>
    <row r="61" spans="1:14" ht="15.75">
      <c r="A61" s="27"/>
      <c r="B61" s="54" t="s">
        <v>665</v>
      </c>
      <c r="C61" s="54" t="s">
        <v>666</v>
      </c>
      <c r="D61" s="54">
        <v>449</v>
      </c>
      <c r="E61" s="45" t="str">
        <f t="shared" si="10"/>
        <v>JN49DT</v>
      </c>
      <c r="F61" s="45">
        <f t="shared" si="11"/>
        <v>8.25</v>
      </c>
      <c r="G61" s="45">
        <f t="shared" si="12"/>
        <v>49.791666666666664</v>
      </c>
      <c r="H61" s="45" t="str">
        <f t="shared" si="13"/>
        <v>JO71FB</v>
      </c>
      <c r="I61" s="45">
        <f t="shared" si="14"/>
        <v>14.416666666666666</v>
      </c>
      <c r="J61" s="45">
        <f t="shared" si="15"/>
        <v>51.041666666666664</v>
      </c>
      <c r="K61" s="46">
        <f t="shared" si="16"/>
        <v>0.07194170410249057</v>
      </c>
      <c r="L61" s="47">
        <f t="shared" si="17"/>
        <v>458.36217934819814</v>
      </c>
      <c r="M61" s="47">
        <f t="shared" si="18"/>
        <v>69.99227887387269</v>
      </c>
      <c r="N61" s="48">
        <f t="shared" si="19"/>
        <v>69.99227887387269</v>
      </c>
    </row>
    <row r="62" spans="1:14" ht="15.75">
      <c r="A62" s="27"/>
      <c r="B62" s="54" t="s">
        <v>667</v>
      </c>
      <c r="C62" s="54" t="s">
        <v>668</v>
      </c>
      <c r="D62" s="54">
        <v>293</v>
      </c>
      <c r="E62" s="45" t="str">
        <f t="shared" si="10"/>
        <v>JN49DT</v>
      </c>
      <c r="F62" s="45">
        <f t="shared" si="11"/>
        <v>8.25</v>
      </c>
      <c r="G62" s="45">
        <f t="shared" si="12"/>
        <v>49.791666666666664</v>
      </c>
      <c r="H62" s="45" t="str">
        <f t="shared" si="13"/>
        <v>JO71IG</v>
      </c>
      <c r="I62" s="45">
        <f t="shared" si="14"/>
        <v>14.666666666666666</v>
      </c>
      <c r="J62" s="45">
        <f t="shared" si="15"/>
        <v>51.25</v>
      </c>
      <c r="K62" s="46">
        <f t="shared" si="16"/>
        <v>0.07558598061592625</v>
      </c>
      <c r="L62" s="47">
        <f t="shared" si="17"/>
        <v>481.58095829825095</v>
      </c>
      <c r="M62" s="47">
        <f t="shared" si="18"/>
        <v>67.87188055956678</v>
      </c>
      <c r="N62" s="48">
        <f t="shared" si="19"/>
        <v>67.87188055956678</v>
      </c>
    </row>
    <row r="63" spans="1:14" ht="15.75">
      <c r="A63" s="27"/>
      <c r="B63" s="54" t="s">
        <v>669</v>
      </c>
      <c r="C63" s="54" t="s">
        <v>670</v>
      </c>
      <c r="D63" s="54">
        <v>342</v>
      </c>
      <c r="E63" s="45" t="str">
        <f t="shared" si="10"/>
        <v>JN49DT</v>
      </c>
      <c r="F63" s="45">
        <f t="shared" si="11"/>
        <v>8.25</v>
      </c>
      <c r="G63" s="45">
        <f t="shared" si="12"/>
        <v>49.791666666666664</v>
      </c>
      <c r="H63" s="45" t="str">
        <f t="shared" si="13"/>
        <v>JO61WB</v>
      </c>
      <c r="I63" s="45">
        <f t="shared" si="14"/>
        <v>13.833333333333334</v>
      </c>
      <c r="J63" s="45">
        <f t="shared" si="15"/>
        <v>51.041666666666664</v>
      </c>
      <c r="K63" s="46">
        <f t="shared" si="16"/>
        <v>0.06579467001732531</v>
      </c>
      <c r="L63" s="47">
        <f t="shared" si="17"/>
        <v>419.1975810813847</v>
      </c>
      <c r="M63" s="47">
        <f t="shared" si="18"/>
        <v>68.5032252684564</v>
      </c>
      <c r="N63" s="48">
        <f t="shared" si="19"/>
        <v>68.5032252684564</v>
      </c>
    </row>
    <row r="64" spans="1:14" ht="15.75">
      <c r="A64" s="27"/>
      <c r="B64" s="54" t="s">
        <v>671</v>
      </c>
      <c r="C64" s="54" t="s">
        <v>567</v>
      </c>
      <c r="D64" s="54">
        <v>309</v>
      </c>
      <c r="E64" s="45" t="str">
        <f t="shared" si="10"/>
        <v>JN49DT</v>
      </c>
      <c r="F64" s="45">
        <f t="shared" si="11"/>
        <v>8.25</v>
      </c>
      <c r="G64" s="45">
        <f t="shared" si="12"/>
        <v>49.791666666666664</v>
      </c>
      <c r="H64" s="45" t="str">
        <f t="shared" si="13"/>
        <v>JO70BW</v>
      </c>
      <c r="I64" s="45">
        <f t="shared" si="14"/>
        <v>14.083333333333334</v>
      </c>
      <c r="J64" s="45">
        <f t="shared" si="15"/>
        <v>50.916666666666664</v>
      </c>
      <c r="K64" s="46">
        <f t="shared" si="16"/>
        <v>0.06784076173928488</v>
      </c>
      <c r="L64" s="47">
        <f t="shared" si="17"/>
        <v>432.23384526950576</v>
      </c>
      <c r="M64" s="47">
        <f t="shared" si="18"/>
        <v>70.9490006863983</v>
      </c>
      <c r="N64" s="48">
        <f t="shared" si="19"/>
        <v>70.9490006863983</v>
      </c>
    </row>
    <row r="65" spans="1:14" ht="15.75">
      <c r="A65" s="27"/>
      <c r="B65" s="54" t="s">
        <v>672</v>
      </c>
      <c r="C65" s="54" t="s">
        <v>673</v>
      </c>
      <c r="D65" s="54">
        <v>644</v>
      </c>
      <c r="E65" s="45" t="str">
        <f t="shared" si="10"/>
        <v>JN49DT</v>
      </c>
      <c r="F65" s="45">
        <f t="shared" si="11"/>
        <v>8.25</v>
      </c>
      <c r="G65" s="45">
        <f t="shared" si="12"/>
        <v>49.791666666666664</v>
      </c>
      <c r="H65" s="45" t="str">
        <f t="shared" si="13"/>
        <v>JO60XT</v>
      </c>
      <c r="I65" s="45">
        <f t="shared" si="14"/>
        <v>13.916666666666666</v>
      </c>
      <c r="J65" s="45">
        <f t="shared" si="15"/>
        <v>50.791666666666664</v>
      </c>
      <c r="K65" s="46">
        <f t="shared" si="16"/>
        <v>0.06553380460732305</v>
      </c>
      <c r="L65" s="47">
        <f t="shared" si="17"/>
        <v>417.5355292946374</v>
      </c>
      <c r="M65" s="47">
        <f t="shared" si="18"/>
        <v>72.39051138066819</v>
      </c>
      <c r="N65" s="48">
        <f t="shared" si="19"/>
        <v>72.39051138066819</v>
      </c>
    </row>
    <row r="66" spans="1:14" ht="15.75">
      <c r="A66" s="27"/>
      <c r="B66" s="54" t="s">
        <v>674</v>
      </c>
      <c r="C66" s="54" t="s">
        <v>675</v>
      </c>
      <c r="D66" s="54">
        <v>437</v>
      </c>
      <c r="E66" s="45" t="str">
        <f t="shared" si="10"/>
        <v>JN49DT</v>
      </c>
      <c r="F66" s="45">
        <f t="shared" si="11"/>
        <v>8.25</v>
      </c>
      <c r="G66" s="45">
        <f t="shared" si="12"/>
        <v>49.791666666666664</v>
      </c>
      <c r="H66" s="45" t="str">
        <f t="shared" si="13"/>
        <v>JO60XU</v>
      </c>
      <c r="I66" s="45">
        <f t="shared" si="14"/>
        <v>13.916666666666666</v>
      </c>
      <c r="J66" s="45">
        <f t="shared" si="15"/>
        <v>50.833333333333336</v>
      </c>
      <c r="K66" s="46">
        <f t="shared" si="16"/>
        <v>0.06570427265693102</v>
      </c>
      <c r="L66" s="47">
        <f t="shared" si="17"/>
        <v>418.6216323791046</v>
      </c>
      <c r="M66" s="47">
        <f t="shared" si="18"/>
        <v>71.7727782881418</v>
      </c>
      <c r="N66" s="48">
        <f t="shared" si="19"/>
        <v>71.7727782881418</v>
      </c>
    </row>
    <row r="67" spans="1:14" ht="15.75">
      <c r="A67" s="27"/>
      <c r="B67" s="54" t="s">
        <v>676</v>
      </c>
      <c r="C67" s="54" t="s">
        <v>591</v>
      </c>
      <c r="D67" s="54">
        <v>428</v>
      </c>
      <c r="E67" s="45" t="str">
        <f t="shared" si="10"/>
        <v>JN49DT</v>
      </c>
      <c r="F67" s="45">
        <f t="shared" si="11"/>
        <v>8.25</v>
      </c>
      <c r="G67" s="45">
        <f t="shared" si="12"/>
        <v>49.791666666666664</v>
      </c>
      <c r="H67" s="45" t="str">
        <f t="shared" si="13"/>
        <v>JO70AW</v>
      </c>
      <c r="I67" s="45">
        <f t="shared" si="14"/>
        <v>14</v>
      </c>
      <c r="J67" s="45">
        <f t="shared" si="15"/>
        <v>50.916666666666664</v>
      </c>
      <c r="K67" s="46">
        <f t="shared" si="16"/>
        <v>0.06695377545110226</v>
      </c>
      <c r="L67" s="47">
        <f t="shared" si="17"/>
        <v>426.5825895316078</v>
      </c>
      <c r="M67" s="47">
        <f t="shared" si="18"/>
        <v>70.7511923523865</v>
      </c>
      <c r="N67" s="48">
        <f t="shared" si="19"/>
        <v>70.7511923523865</v>
      </c>
    </row>
    <row r="68" spans="1:14" ht="15.75">
      <c r="A68" s="27"/>
      <c r="B68" s="54" t="s">
        <v>677</v>
      </c>
      <c r="C68" s="54" t="s">
        <v>600</v>
      </c>
      <c r="D68" s="54">
        <v>428</v>
      </c>
      <c r="E68" s="45" t="str">
        <f aca="true" t="shared" si="20" ref="E68:E99">UPPER($C$2)</f>
        <v>JN49DT</v>
      </c>
      <c r="F68" s="45">
        <f aca="true" t="shared" si="21" ref="F68:F99">(CODE(MID(E68,1,1))-74)*20+MID(E68,3,1)*2+(CODE(MID(E68,5,1))-65)/12</f>
        <v>8.25</v>
      </c>
      <c r="G68" s="45">
        <f aca="true" t="shared" si="22" ref="G68:G99">(CODE(MID(E68,2,1))-74)*10+MID(E68,4,1)*1+(CODE(MID(E68,6,1))-65)/24</f>
        <v>49.791666666666664</v>
      </c>
      <c r="H68" s="45" t="str">
        <f aca="true" t="shared" si="23" ref="H68:H99">UPPER(C68)</f>
        <v>JO70BV</v>
      </c>
      <c r="I68" s="45">
        <f aca="true" t="shared" si="24" ref="I68:I99">(CODE(MID(H68,1,1))-74)*20+MID(H68,3,1)*2+(CODE(MID(H68,5,1))-65)/12</f>
        <v>14.083333333333334</v>
      </c>
      <c r="J68" s="45">
        <f aca="true" t="shared" si="25" ref="J68:J99">(CODE(MID(H68,2,1))-74)*10+MID(H68,4,1)*1+(CODE(MID(H68,6,1))-65)/24</f>
        <v>50.875</v>
      </c>
      <c r="K68" s="46">
        <f aca="true" t="shared" si="26" ref="K68:K99">ACOS(SIN(J68*PI()/180)*SIN(G68*PI()/180)+COS(J68*PI()/180)*COS(G68*PI()/180)*COS((F68-I68)*PI()/180))</f>
        <v>0.06766162918496321</v>
      </c>
      <c r="L68" s="47">
        <f aca="true" t="shared" si="27" ref="L68:L99">IF(C68="","",6371.3*K68)</f>
        <v>431.09253802615615</v>
      </c>
      <c r="M68" s="47">
        <f aca="true" t="shared" si="28" ref="M68:M99">ACOS((SIN(J68*PI()/180)-SIN(G68*PI()/180)*COS(K68))/(COS(G68*PI()/180)*SIN(K68)))*180/PI()</f>
        <v>71.54550576248892</v>
      </c>
      <c r="N68" s="48">
        <f aca="true" t="shared" si="29" ref="N68:N99">IF(C68="","",IF((SIN((I68-F68)*PI()/180))&lt;0,360-M68,M68))</f>
        <v>71.54550576248892</v>
      </c>
    </row>
    <row r="69" spans="1:14" ht="15.75">
      <c r="A69" s="27"/>
      <c r="B69" s="54" t="s">
        <v>678</v>
      </c>
      <c r="C69" s="54" t="s">
        <v>591</v>
      </c>
      <c r="D69" s="54">
        <v>304</v>
      </c>
      <c r="E69" s="45" t="str">
        <f t="shared" si="20"/>
        <v>JN49DT</v>
      </c>
      <c r="F69" s="45">
        <f t="shared" si="21"/>
        <v>8.25</v>
      </c>
      <c r="G69" s="45">
        <f t="shared" si="22"/>
        <v>49.791666666666664</v>
      </c>
      <c r="H69" s="45" t="str">
        <f t="shared" si="23"/>
        <v>JO70AW</v>
      </c>
      <c r="I69" s="45">
        <f t="shared" si="24"/>
        <v>14</v>
      </c>
      <c r="J69" s="45">
        <f t="shared" si="25"/>
        <v>50.916666666666664</v>
      </c>
      <c r="K69" s="46">
        <f t="shared" si="26"/>
        <v>0.06695377545110226</v>
      </c>
      <c r="L69" s="47">
        <f t="shared" si="27"/>
        <v>426.5825895316078</v>
      </c>
      <c r="M69" s="47">
        <f t="shared" si="28"/>
        <v>70.7511923523865</v>
      </c>
      <c r="N69" s="48">
        <f t="shared" si="29"/>
        <v>70.7511923523865</v>
      </c>
    </row>
    <row r="70" spans="1:14" ht="15.75">
      <c r="A70" s="27"/>
      <c r="B70" s="54" t="s">
        <v>679</v>
      </c>
      <c r="C70" s="54" t="s">
        <v>680</v>
      </c>
      <c r="D70" s="54">
        <v>348</v>
      </c>
      <c r="E70" s="45" t="str">
        <f t="shared" si="20"/>
        <v>JN49DT</v>
      </c>
      <c r="F70" s="45">
        <f t="shared" si="21"/>
        <v>8.25</v>
      </c>
      <c r="G70" s="45">
        <f t="shared" si="22"/>
        <v>49.791666666666664</v>
      </c>
      <c r="H70" s="45" t="str">
        <f t="shared" si="23"/>
        <v>JO61JA</v>
      </c>
      <c r="I70" s="45">
        <f t="shared" si="24"/>
        <v>12.75</v>
      </c>
      <c r="J70" s="45">
        <f t="shared" si="25"/>
        <v>51</v>
      </c>
      <c r="K70" s="46">
        <f t="shared" si="26"/>
        <v>0.05431628203705863</v>
      </c>
      <c r="L70" s="47">
        <f t="shared" si="27"/>
        <v>346.06532774271164</v>
      </c>
      <c r="M70" s="47">
        <f t="shared" si="28"/>
        <v>65.43517226571969</v>
      </c>
      <c r="N70" s="48">
        <f t="shared" si="29"/>
        <v>65.43517226571969</v>
      </c>
    </row>
    <row r="71" spans="1:14" ht="15.75">
      <c r="A71" s="27"/>
      <c r="B71" s="54" t="s">
        <v>681</v>
      </c>
      <c r="C71" s="54" t="s">
        <v>682</v>
      </c>
      <c r="D71" s="54">
        <v>455</v>
      </c>
      <c r="E71" s="45" t="str">
        <f t="shared" si="20"/>
        <v>JN49DT</v>
      </c>
      <c r="F71" s="45">
        <f t="shared" si="21"/>
        <v>8.25</v>
      </c>
      <c r="G71" s="45">
        <f t="shared" si="22"/>
        <v>49.791666666666664</v>
      </c>
      <c r="H71" s="45" t="str">
        <f t="shared" si="23"/>
        <v>JO71JC</v>
      </c>
      <c r="I71" s="45">
        <f t="shared" si="24"/>
        <v>14.75</v>
      </c>
      <c r="J71" s="45">
        <f t="shared" si="25"/>
        <v>51.083333333333336</v>
      </c>
      <c r="K71" s="46">
        <f t="shared" si="26"/>
        <v>0.07566152213479849</v>
      </c>
      <c r="L71" s="47">
        <f t="shared" si="27"/>
        <v>482.0622559774416</v>
      </c>
      <c r="M71" s="47">
        <f t="shared" si="28"/>
        <v>70.18320526461136</v>
      </c>
      <c r="N71" s="48">
        <f t="shared" si="29"/>
        <v>70.18320526461136</v>
      </c>
    </row>
    <row r="72" spans="1:14" ht="15.75">
      <c r="A72" s="27"/>
      <c r="B72" s="54" t="s">
        <v>683</v>
      </c>
      <c r="C72" s="54" t="s">
        <v>684</v>
      </c>
      <c r="D72" s="54">
        <v>728</v>
      </c>
      <c r="E72" s="45" t="str">
        <f t="shared" si="20"/>
        <v>JN49DT</v>
      </c>
      <c r="F72" s="45">
        <f t="shared" si="21"/>
        <v>8.25</v>
      </c>
      <c r="G72" s="45">
        <f t="shared" si="22"/>
        <v>49.791666666666664</v>
      </c>
      <c r="H72" s="45" t="str">
        <f t="shared" si="23"/>
        <v>JO60QR</v>
      </c>
      <c r="I72" s="45">
        <f t="shared" si="24"/>
        <v>13.333333333333334</v>
      </c>
      <c r="J72" s="45">
        <f t="shared" si="25"/>
        <v>50.708333333333336</v>
      </c>
      <c r="K72" s="46">
        <f t="shared" si="26"/>
        <v>0.05893067013353348</v>
      </c>
      <c r="L72" s="47">
        <f t="shared" si="27"/>
        <v>375.4649786217819</v>
      </c>
      <c r="M72" s="47">
        <f t="shared" si="28"/>
        <v>72.30629723365827</v>
      </c>
      <c r="N72" s="48">
        <f t="shared" si="29"/>
        <v>72.30629723365827</v>
      </c>
    </row>
    <row r="73" spans="1:14" ht="15.75">
      <c r="A73" s="27"/>
      <c r="B73" s="54" t="s">
        <v>685</v>
      </c>
      <c r="C73" s="54" t="s">
        <v>686</v>
      </c>
      <c r="D73" s="54">
        <v>392</v>
      </c>
      <c r="E73" s="45" t="str">
        <f t="shared" si="20"/>
        <v>JN49DT</v>
      </c>
      <c r="F73" s="45">
        <f t="shared" si="21"/>
        <v>8.25</v>
      </c>
      <c r="G73" s="45">
        <f t="shared" si="22"/>
        <v>49.791666666666664</v>
      </c>
      <c r="H73" s="45" t="str">
        <f t="shared" si="23"/>
        <v>JO70BX</v>
      </c>
      <c r="I73" s="45">
        <f t="shared" si="24"/>
        <v>14.083333333333334</v>
      </c>
      <c r="J73" s="45">
        <f t="shared" si="25"/>
        <v>50.958333333333336</v>
      </c>
      <c r="K73" s="46">
        <f t="shared" si="26"/>
        <v>0.06802718590057033</v>
      </c>
      <c r="L73" s="47">
        <f t="shared" si="27"/>
        <v>433.42160952830375</v>
      </c>
      <c r="M73" s="47">
        <f t="shared" si="28"/>
        <v>70.35569624947956</v>
      </c>
      <c r="N73" s="48">
        <f t="shared" si="29"/>
        <v>70.35569624947956</v>
      </c>
    </row>
    <row r="74" spans="1:14" ht="15.75">
      <c r="A74" s="27"/>
      <c r="B74" s="54" t="s">
        <v>687</v>
      </c>
      <c r="C74" s="54" t="s">
        <v>598</v>
      </c>
      <c r="D74" s="54">
        <v>807</v>
      </c>
      <c r="E74" s="45" t="str">
        <f t="shared" si="20"/>
        <v>JN49DT</v>
      </c>
      <c r="F74" s="45">
        <f t="shared" si="21"/>
        <v>8.25</v>
      </c>
      <c r="G74" s="45">
        <f t="shared" si="22"/>
        <v>49.791666666666664</v>
      </c>
      <c r="H74" s="45" t="str">
        <f t="shared" si="23"/>
        <v>JO60VS</v>
      </c>
      <c r="I74" s="45">
        <f t="shared" si="24"/>
        <v>13.75</v>
      </c>
      <c r="J74" s="45">
        <f t="shared" si="25"/>
        <v>50.75</v>
      </c>
      <c r="K74" s="46">
        <f t="shared" si="26"/>
        <v>0.0635767726726304</v>
      </c>
      <c r="L74" s="47">
        <f t="shared" si="27"/>
        <v>405.06669172913007</v>
      </c>
      <c r="M74" s="47">
        <f t="shared" si="28"/>
        <v>72.64668136586634</v>
      </c>
      <c r="N74" s="48">
        <f t="shared" si="29"/>
        <v>72.64668136586634</v>
      </c>
    </row>
    <row r="75" spans="1:14" ht="15.75">
      <c r="A75" s="27"/>
      <c r="B75" s="54" t="s">
        <v>688</v>
      </c>
      <c r="C75" s="54" t="s">
        <v>689</v>
      </c>
      <c r="D75" s="54">
        <v>808</v>
      </c>
      <c r="E75" s="45" t="str">
        <f t="shared" si="20"/>
        <v>JN49DT</v>
      </c>
      <c r="F75" s="45">
        <f t="shared" si="21"/>
        <v>8.25</v>
      </c>
      <c r="G75" s="45">
        <f t="shared" si="22"/>
        <v>49.791666666666664</v>
      </c>
      <c r="H75" s="45" t="str">
        <f t="shared" si="23"/>
        <v>JO60KM</v>
      </c>
      <c r="I75" s="45">
        <f t="shared" si="24"/>
        <v>12.833333333333334</v>
      </c>
      <c r="J75" s="45">
        <f t="shared" si="25"/>
        <v>50.5</v>
      </c>
      <c r="K75" s="46">
        <f t="shared" si="26"/>
        <v>0.05272331139835584</v>
      </c>
      <c r="L75" s="47">
        <f t="shared" si="27"/>
        <v>335.9160339123446</v>
      </c>
      <c r="M75" s="47">
        <f t="shared" si="28"/>
        <v>74.68867890796128</v>
      </c>
      <c r="N75" s="48">
        <f t="shared" si="29"/>
        <v>74.68867890796128</v>
      </c>
    </row>
    <row r="76" spans="1:14" ht="15.75">
      <c r="A76" s="27"/>
      <c r="B76" s="54" t="s">
        <v>690</v>
      </c>
      <c r="C76" s="54" t="s">
        <v>691</v>
      </c>
      <c r="D76" s="54">
        <v>511</v>
      </c>
      <c r="E76" s="45" t="str">
        <f t="shared" si="20"/>
        <v>JN49DT</v>
      </c>
      <c r="F76" s="45">
        <f t="shared" si="21"/>
        <v>8.25</v>
      </c>
      <c r="G76" s="45">
        <f t="shared" si="22"/>
        <v>49.791666666666664</v>
      </c>
      <c r="H76" s="45" t="str">
        <f t="shared" si="23"/>
        <v>JO60NT</v>
      </c>
      <c r="I76" s="45">
        <f t="shared" si="24"/>
        <v>13.083333333333334</v>
      </c>
      <c r="J76" s="45">
        <f t="shared" si="25"/>
        <v>50.791666666666664</v>
      </c>
      <c r="K76" s="46">
        <f t="shared" si="26"/>
        <v>0.05663747941709363</v>
      </c>
      <c r="L76" s="47">
        <f t="shared" si="27"/>
        <v>360.8543726101286</v>
      </c>
      <c r="M76" s="47">
        <f t="shared" si="28"/>
        <v>70.20632602290318</v>
      </c>
      <c r="N76" s="48">
        <f t="shared" si="29"/>
        <v>70.20632602290318</v>
      </c>
    </row>
    <row r="77" spans="1:14" ht="15.75">
      <c r="A77" s="27"/>
      <c r="B77" s="54" t="s">
        <v>692</v>
      </c>
      <c r="C77" s="54" t="s">
        <v>693</v>
      </c>
      <c r="D77" s="54">
        <v>217</v>
      </c>
      <c r="E77" s="45" t="str">
        <f t="shared" si="20"/>
        <v>JN49DT</v>
      </c>
      <c r="F77" s="45">
        <f t="shared" si="21"/>
        <v>8.25</v>
      </c>
      <c r="G77" s="45">
        <f t="shared" si="22"/>
        <v>49.791666666666664</v>
      </c>
      <c r="H77" s="45" t="str">
        <f t="shared" si="23"/>
        <v>JO61KK</v>
      </c>
      <c r="I77" s="45">
        <f t="shared" si="24"/>
        <v>12.833333333333334</v>
      </c>
      <c r="J77" s="45">
        <f t="shared" si="25"/>
        <v>51.416666666666664</v>
      </c>
      <c r="K77" s="46">
        <f t="shared" si="26"/>
        <v>0.05813984565853225</v>
      </c>
      <c r="L77" s="47">
        <f t="shared" si="27"/>
        <v>370.42639864420653</v>
      </c>
      <c r="M77" s="47">
        <f t="shared" si="28"/>
        <v>59.053464180043285</v>
      </c>
      <c r="N77" s="48">
        <f t="shared" si="29"/>
        <v>59.053464180043285</v>
      </c>
    </row>
    <row r="78" spans="1:14" ht="15.75">
      <c r="A78" s="27"/>
      <c r="B78" s="54" t="s">
        <v>694</v>
      </c>
      <c r="C78" s="54" t="s">
        <v>695</v>
      </c>
      <c r="D78" s="54">
        <v>486</v>
      </c>
      <c r="E78" s="45" t="str">
        <f t="shared" si="20"/>
        <v>JN49DT</v>
      </c>
      <c r="F78" s="45">
        <f t="shared" si="21"/>
        <v>8.25</v>
      </c>
      <c r="G78" s="45">
        <f t="shared" si="22"/>
        <v>49.791666666666664</v>
      </c>
      <c r="H78" s="45" t="str">
        <f t="shared" si="23"/>
        <v>JO70HX</v>
      </c>
      <c r="I78" s="45">
        <f t="shared" si="24"/>
        <v>14.583333333333334</v>
      </c>
      <c r="J78" s="45">
        <f t="shared" si="25"/>
        <v>50.958333333333336</v>
      </c>
      <c r="K78" s="46">
        <f t="shared" si="26"/>
        <v>0.07335146928847247</v>
      </c>
      <c r="L78" s="47">
        <f t="shared" si="27"/>
        <v>467.34421627764465</v>
      </c>
      <c r="M78" s="47">
        <f t="shared" si="28"/>
        <v>71.4647831829875</v>
      </c>
      <c r="N78" s="48">
        <f t="shared" si="29"/>
        <v>71.4647831829875</v>
      </c>
    </row>
    <row r="79" spans="1:14" ht="15.75">
      <c r="A79" s="27"/>
      <c r="B79" s="54" t="s">
        <v>696</v>
      </c>
      <c r="C79" s="54" t="s">
        <v>697</v>
      </c>
      <c r="D79" s="54">
        <v>328</v>
      </c>
      <c r="E79" s="45" t="str">
        <f t="shared" si="20"/>
        <v>JN49DT</v>
      </c>
      <c r="F79" s="45">
        <f t="shared" si="21"/>
        <v>8.25</v>
      </c>
      <c r="G79" s="45">
        <f t="shared" si="22"/>
        <v>49.791666666666664</v>
      </c>
      <c r="H79" s="45" t="str">
        <f t="shared" si="23"/>
        <v>JO61XA</v>
      </c>
      <c r="I79" s="45">
        <f t="shared" si="24"/>
        <v>13.916666666666666</v>
      </c>
      <c r="J79" s="45">
        <f t="shared" si="25"/>
        <v>51</v>
      </c>
      <c r="K79" s="46">
        <f t="shared" si="26"/>
        <v>0.06646127958937331</v>
      </c>
      <c r="L79" s="47">
        <f t="shared" si="27"/>
        <v>423.4447506477742</v>
      </c>
      <c r="M79" s="47">
        <f t="shared" si="28"/>
        <v>69.3355938650043</v>
      </c>
      <c r="N79" s="48">
        <f t="shared" si="29"/>
        <v>69.3355938650043</v>
      </c>
    </row>
    <row r="80" spans="1:14" ht="15.75">
      <c r="A80" s="27"/>
      <c r="B80" s="54" t="s">
        <v>698</v>
      </c>
      <c r="C80" s="54" t="s">
        <v>635</v>
      </c>
      <c r="D80" s="54">
        <v>410</v>
      </c>
      <c r="E80" s="45" t="str">
        <f t="shared" si="20"/>
        <v>JN49DT</v>
      </c>
      <c r="F80" s="45">
        <f t="shared" si="21"/>
        <v>8.25</v>
      </c>
      <c r="G80" s="45">
        <f t="shared" si="22"/>
        <v>49.791666666666664</v>
      </c>
      <c r="H80" s="45" t="str">
        <f t="shared" si="23"/>
        <v>JO70CV</v>
      </c>
      <c r="I80" s="45">
        <f t="shared" si="24"/>
        <v>14.166666666666666</v>
      </c>
      <c r="J80" s="45">
        <f t="shared" si="25"/>
        <v>50.875</v>
      </c>
      <c r="K80" s="46">
        <f t="shared" si="26"/>
        <v>0.06855276640926133</v>
      </c>
      <c r="L80" s="47">
        <f t="shared" si="27"/>
        <v>436.77024062332674</v>
      </c>
      <c r="M80" s="47">
        <f t="shared" si="28"/>
        <v>71.73031224948416</v>
      </c>
      <c r="N80" s="48">
        <f t="shared" si="29"/>
        <v>71.73031224948416</v>
      </c>
    </row>
    <row r="81" spans="1:14" ht="15.75">
      <c r="A81" s="27"/>
      <c r="B81" s="54" t="s">
        <v>699</v>
      </c>
      <c r="C81" s="54" t="s">
        <v>700</v>
      </c>
      <c r="D81" s="54">
        <v>789</v>
      </c>
      <c r="E81" s="45" t="str">
        <f t="shared" si="20"/>
        <v>JN49DT</v>
      </c>
      <c r="F81" s="45">
        <f t="shared" si="21"/>
        <v>8.25</v>
      </c>
      <c r="G81" s="45">
        <f t="shared" si="22"/>
        <v>49.791666666666664</v>
      </c>
      <c r="H81" s="45" t="str">
        <f t="shared" si="23"/>
        <v>JO60RP</v>
      </c>
      <c r="I81" s="45">
        <f t="shared" si="24"/>
        <v>13.416666666666666</v>
      </c>
      <c r="J81" s="45">
        <f t="shared" si="25"/>
        <v>50.625</v>
      </c>
      <c r="K81" s="46">
        <f t="shared" si="26"/>
        <v>0.05950271950775954</v>
      </c>
      <c r="L81" s="47">
        <f t="shared" si="27"/>
        <v>379.10967679978836</v>
      </c>
      <c r="M81" s="47">
        <f t="shared" si="28"/>
        <v>73.87878927404918</v>
      </c>
      <c r="N81" s="48">
        <f t="shared" si="29"/>
        <v>73.87878927404918</v>
      </c>
    </row>
    <row r="82" spans="1:14" ht="15.75">
      <c r="A82" s="27"/>
      <c r="B82" s="54" t="s">
        <v>701</v>
      </c>
      <c r="C82" s="54" t="s">
        <v>702</v>
      </c>
      <c r="D82" s="54">
        <v>419</v>
      </c>
      <c r="E82" s="45" t="str">
        <f t="shared" si="20"/>
        <v>JN49DT</v>
      </c>
      <c r="F82" s="45">
        <f t="shared" si="21"/>
        <v>8.25</v>
      </c>
      <c r="G82" s="45">
        <f t="shared" si="22"/>
        <v>49.791666666666664</v>
      </c>
      <c r="H82" s="45" t="str">
        <f t="shared" si="23"/>
        <v>JO71AE</v>
      </c>
      <c r="I82" s="45">
        <f t="shared" si="24"/>
        <v>14</v>
      </c>
      <c r="J82" s="45">
        <f t="shared" si="25"/>
        <v>51.166666666666664</v>
      </c>
      <c r="K82" s="46">
        <f t="shared" si="26"/>
        <v>0.06820018513405501</v>
      </c>
      <c r="L82" s="47">
        <f t="shared" si="27"/>
        <v>434.5238395446047</v>
      </c>
      <c r="M82" s="47">
        <f t="shared" si="28"/>
        <v>67.20244197538524</v>
      </c>
      <c r="N82" s="48">
        <f t="shared" si="29"/>
        <v>67.20244197538524</v>
      </c>
    </row>
    <row r="83" spans="1:14" ht="15.75">
      <c r="A83" s="27"/>
      <c r="B83" s="54" t="s">
        <v>703</v>
      </c>
      <c r="C83" s="54" t="s">
        <v>704</v>
      </c>
      <c r="D83" s="54">
        <v>192</v>
      </c>
      <c r="E83" s="45" t="str">
        <f t="shared" si="20"/>
        <v>JN49DT</v>
      </c>
      <c r="F83" s="45">
        <f t="shared" si="21"/>
        <v>8.25</v>
      </c>
      <c r="G83" s="45">
        <f t="shared" si="22"/>
        <v>49.791666666666664</v>
      </c>
      <c r="H83" s="45" t="str">
        <f t="shared" si="23"/>
        <v>JO61SD</v>
      </c>
      <c r="I83" s="45">
        <f t="shared" si="24"/>
        <v>13.5</v>
      </c>
      <c r="J83" s="45">
        <f t="shared" si="25"/>
        <v>51.125</v>
      </c>
      <c r="K83" s="46">
        <f t="shared" si="26"/>
        <v>0.06278759311453275</v>
      </c>
      <c r="L83" s="47">
        <f t="shared" si="27"/>
        <v>400.0385920106225</v>
      </c>
      <c r="M83" s="47">
        <f t="shared" si="28"/>
        <v>66.2411768492131</v>
      </c>
      <c r="N83" s="48">
        <f t="shared" si="29"/>
        <v>66.2411768492131</v>
      </c>
    </row>
    <row r="84" spans="1:14" ht="15.75">
      <c r="A84" s="27"/>
      <c r="B84" s="54" t="s">
        <v>705</v>
      </c>
      <c r="C84" s="54" t="s">
        <v>706</v>
      </c>
      <c r="D84" s="54">
        <v>510</v>
      </c>
      <c r="E84" s="45" t="str">
        <f t="shared" si="20"/>
        <v>JN49DT</v>
      </c>
      <c r="F84" s="45">
        <f t="shared" si="21"/>
        <v>8.25</v>
      </c>
      <c r="G84" s="45">
        <f t="shared" si="22"/>
        <v>49.791666666666664</v>
      </c>
      <c r="H84" s="45" t="str">
        <f t="shared" si="23"/>
        <v>JO70IX</v>
      </c>
      <c r="I84" s="45">
        <f t="shared" si="24"/>
        <v>14.666666666666666</v>
      </c>
      <c r="J84" s="45">
        <f t="shared" si="25"/>
        <v>50.958333333333336</v>
      </c>
      <c r="K84" s="46">
        <f t="shared" si="26"/>
        <v>0.07424214158708597</v>
      </c>
      <c r="L84" s="47">
        <f t="shared" si="27"/>
        <v>473.0189566938009</v>
      </c>
      <c r="M84" s="47">
        <f t="shared" si="28"/>
        <v>71.63145486733355</v>
      </c>
      <c r="N84" s="48">
        <f t="shared" si="29"/>
        <v>71.63145486733355</v>
      </c>
    </row>
    <row r="85" spans="1:14" ht="15.75">
      <c r="A85" s="27"/>
      <c r="B85" s="54" t="s">
        <v>707</v>
      </c>
      <c r="C85" s="54" t="s">
        <v>633</v>
      </c>
      <c r="D85" s="54">
        <v>804</v>
      </c>
      <c r="E85" s="45" t="str">
        <f t="shared" si="20"/>
        <v>JN49DT</v>
      </c>
      <c r="F85" s="45">
        <f t="shared" si="21"/>
        <v>8.25</v>
      </c>
      <c r="G85" s="45">
        <f t="shared" si="22"/>
        <v>49.791666666666664</v>
      </c>
      <c r="H85" s="45" t="str">
        <f t="shared" si="23"/>
        <v>JO60US</v>
      </c>
      <c r="I85" s="45">
        <f t="shared" si="24"/>
        <v>13.666666666666666</v>
      </c>
      <c r="J85" s="45">
        <f t="shared" si="25"/>
        <v>50.75</v>
      </c>
      <c r="K85" s="46">
        <f t="shared" si="26"/>
        <v>0.06268103536305869</v>
      </c>
      <c r="L85" s="47">
        <f t="shared" si="27"/>
        <v>399.3596806086558</v>
      </c>
      <c r="M85" s="47">
        <f t="shared" si="28"/>
        <v>72.45512827337556</v>
      </c>
      <c r="N85" s="48">
        <f t="shared" si="29"/>
        <v>72.45512827337556</v>
      </c>
    </row>
    <row r="86" spans="1:14" ht="15.75">
      <c r="A86" s="27"/>
      <c r="B86" s="54" t="s">
        <v>708</v>
      </c>
      <c r="C86" s="54" t="s">
        <v>709</v>
      </c>
      <c r="D86" s="54">
        <v>449</v>
      </c>
      <c r="E86" s="45" t="str">
        <f t="shared" si="20"/>
        <v>JN49DT</v>
      </c>
      <c r="F86" s="45">
        <f t="shared" si="21"/>
        <v>8.25</v>
      </c>
      <c r="G86" s="45">
        <f t="shared" si="22"/>
        <v>49.791666666666664</v>
      </c>
      <c r="H86" s="45" t="str">
        <f t="shared" si="23"/>
        <v>JO71BE</v>
      </c>
      <c r="I86" s="45">
        <f t="shared" si="24"/>
        <v>14.083333333333334</v>
      </c>
      <c r="J86" s="45">
        <f t="shared" si="25"/>
        <v>51.166666666666664</v>
      </c>
      <c r="K86" s="46">
        <f t="shared" si="26"/>
        <v>0.06906653345602476</v>
      </c>
      <c r="L86" s="47">
        <f t="shared" si="27"/>
        <v>440.0436046083706</v>
      </c>
      <c r="M86" s="47">
        <f t="shared" si="28"/>
        <v>67.44054213851712</v>
      </c>
      <c r="N86" s="48">
        <f t="shared" si="29"/>
        <v>67.44054213851712</v>
      </c>
    </row>
    <row r="87" spans="1:14" ht="15.75">
      <c r="A87" s="27"/>
      <c r="B87" s="54" t="s">
        <v>710</v>
      </c>
      <c r="C87" s="54" t="s">
        <v>711</v>
      </c>
      <c r="D87" s="54">
        <v>757</v>
      </c>
      <c r="E87" s="45" t="str">
        <f t="shared" si="20"/>
        <v>JN49DT</v>
      </c>
      <c r="F87" s="45">
        <f t="shared" si="21"/>
        <v>8.25</v>
      </c>
      <c r="G87" s="45">
        <f t="shared" si="22"/>
        <v>49.791666666666664</v>
      </c>
      <c r="H87" s="45" t="str">
        <f t="shared" si="23"/>
        <v>JO60UT</v>
      </c>
      <c r="I87" s="45">
        <f t="shared" si="24"/>
        <v>13.666666666666666</v>
      </c>
      <c r="J87" s="45">
        <f t="shared" si="25"/>
        <v>50.791666666666664</v>
      </c>
      <c r="K87" s="46">
        <f t="shared" si="26"/>
        <v>0.06285326781956768</v>
      </c>
      <c r="L87" s="47">
        <f t="shared" si="27"/>
        <v>400.4570252588116</v>
      </c>
      <c r="M87" s="47">
        <f t="shared" si="28"/>
        <v>71.80975769224632</v>
      </c>
      <c r="N87" s="48">
        <f t="shared" si="29"/>
        <v>71.80975769224632</v>
      </c>
    </row>
    <row r="88" spans="1:14" ht="15.75">
      <c r="A88" s="27"/>
      <c r="B88" s="54" t="s">
        <v>712</v>
      </c>
      <c r="C88" s="54" t="s">
        <v>713</v>
      </c>
      <c r="D88" s="54">
        <v>580</v>
      </c>
      <c r="E88" s="45" t="str">
        <f t="shared" si="20"/>
        <v>JN49DT</v>
      </c>
      <c r="F88" s="45">
        <f t="shared" si="21"/>
        <v>8.25</v>
      </c>
      <c r="G88" s="45">
        <f t="shared" si="22"/>
        <v>49.791666666666664</v>
      </c>
      <c r="H88" s="45" t="str">
        <f t="shared" si="23"/>
        <v>JO70JU</v>
      </c>
      <c r="I88" s="45">
        <f t="shared" si="24"/>
        <v>14.75</v>
      </c>
      <c r="J88" s="45">
        <f t="shared" si="25"/>
        <v>50.833333333333336</v>
      </c>
      <c r="K88" s="46">
        <f t="shared" si="26"/>
        <v>0.07466572730816012</v>
      </c>
      <c r="L88" s="47">
        <f t="shared" si="27"/>
        <v>475.71774839848064</v>
      </c>
      <c r="M88" s="47">
        <f t="shared" si="28"/>
        <v>73.42505832281701</v>
      </c>
      <c r="N88" s="48">
        <f t="shared" si="29"/>
        <v>73.42505832281701</v>
      </c>
    </row>
    <row r="89" spans="1:14" ht="15.75">
      <c r="A89" s="27"/>
      <c r="B89" s="54" t="s">
        <v>714</v>
      </c>
      <c r="C89" s="54" t="s">
        <v>697</v>
      </c>
      <c r="D89" s="54">
        <v>383</v>
      </c>
      <c r="E89" s="45" t="str">
        <f t="shared" si="20"/>
        <v>JN49DT</v>
      </c>
      <c r="F89" s="45">
        <f t="shared" si="21"/>
        <v>8.25</v>
      </c>
      <c r="G89" s="45">
        <f t="shared" si="22"/>
        <v>49.791666666666664</v>
      </c>
      <c r="H89" s="45" t="str">
        <f t="shared" si="23"/>
        <v>JO61XA</v>
      </c>
      <c r="I89" s="45">
        <f t="shared" si="24"/>
        <v>13.916666666666666</v>
      </c>
      <c r="J89" s="45">
        <f t="shared" si="25"/>
        <v>51</v>
      </c>
      <c r="K89" s="46">
        <f t="shared" si="26"/>
        <v>0.06646127958937331</v>
      </c>
      <c r="L89" s="47">
        <f t="shared" si="27"/>
        <v>423.4447506477742</v>
      </c>
      <c r="M89" s="47">
        <f t="shared" si="28"/>
        <v>69.3355938650043</v>
      </c>
      <c r="N89" s="48">
        <f t="shared" si="29"/>
        <v>69.3355938650043</v>
      </c>
    </row>
    <row r="90" spans="1:14" ht="15.75">
      <c r="A90" s="27"/>
      <c r="B90" s="54" t="s">
        <v>715</v>
      </c>
      <c r="C90" s="54" t="s">
        <v>716</v>
      </c>
      <c r="D90" s="54">
        <v>538</v>
      </c>
      <c r="E90" s="45" t="str">
        <f t="shared" si="20"/>
        <v>JN49DT</v>
      </c>
      <c r="F90" s="45">
        <f t="shared" si="21"/>
        <v>8.25</v>
      </c>
      <c r="G90" s="45">
        <f t="shared" si="22"/>
        <v>49.791666666666664</v>
      </c>
      <c r="H90" s="45" t="str">
        <f t="shared" si="23"/>
        <v>JO70CX</v>
      </c>
      <c r="I90" s="45">
        <f t="shared" si="24"/>
        <v>14.166666666666666</v>
      </c>
      <c r="J90" s="45">
        <f t="shared" si="25"/>
        <v>50.958333333333336</v>
      </c>
      <c r="K90" s="46">
        <f t="shared" si="26"/>
        <v>0.06891202770428295</v>
      </c>
      <c r="L90" s="47">
        <f t="shared" si="27"/>
        <v>439.059202112298</v>
      </c>
      <c r="M90" s="47">
        <f t="shared" si="28"/>
        <v>70.55450017614649</v>
      </c>
      <c r="N90" s="48">
        <f t="shared" si="29"/>
        <v>70.55450017614649</v>
      </c>
    </row>
    <row r="91" spans="1:14" ht="15.75">
      <c r="A91" s="27"/>
      <c r="B91" s="54" t="s">
        <v>717</v>
      </c>
      <c r="C91" s="54" t="s">
        <v>718</v>
      </c>
      <c r="D91" s="54">
        <v>589</v>
      </c>
      <c r="E91" s="45" t="str">
        <f t="shared" si="20"/>
        <v>JN49DT</v>
      </c>
      <c r="F91" s="45">
        <f t="shared" si="21"/>
        <v>8.25</v>
      </c>
      <c r="G91" s="45">
        <f t="shared" si="22"/>
        <v>49.791666666666664</v>
      </c>
      <c r="H91" s="45" t="str">
        <f t="shared" si="23"/>
        <v>JO71DB</v>
      </c>
      <c r="I91" s="45">
        <f t="shared" si="24"/>
        <v>14.25</v>
      </c>
      <c r="J91" s="45">
        <f t="shared" si="25"/>
        <v>51.041666666666664</v>
      </c>
      <c r="K91" s="46">
        <f t="shared" si="26"/>
        <v>0.07017936352386478</v>
      </c>
      <c r="L91" s="47">
        <f t="shared" si="27"/>
        <v>447.1337788195997</v>
      </c>
      <c r="M91" s="47">
        <f t="shared" si="28"/>
        <v>69.59748847155988</v>
      </c>
      <c r="N91" s="48">
        <f t="shared" si="29"/>
        <v>69.59748847155988</v>
      </c>
    </row>
    <row r="92" spans="1:14" ht="15.75">
      <c r="A92" s="27"/>
      <c r="B92" s="54" t="s">
        <v>719</v>
      </c>
      <c r="C92" s="54" t="s">
        <v>720</v>
      </c>
      <c r="D92" s="54">
        <v>496</v>
      </c>
      <c r="E92" s="45" t="str">
        <f t="shared" si="20"/>
        <v>JN49DT</v>
      </c>
      <c r="F92" s="45">
        <f t="shared" si="21"/>
        <v>8.25</v>
      </c>
      <c r="G92" s="45">
        <f t="shared" si="22"/>
        <v>49.791666666666664</v>
      </c>
      <c r="H92" s="45" t="str">
        <f t="shared" si="23"/>
        <v>JO70DW</v>
      </c>
      <c r="I92" s="45">
        <f t="shared" si="24"/>
        <v>14.25</v>
      </c>
      <c r="J92" s="45">
        <f t="shared" si="25"/>
        <v>50.916666666666664</v>
      </c>
      <c r="K92" s="46">
        <f t="shared" si="26"/>
        <v>0.06961781990960492</v>
      </c>
      <c r="L92" s="47">
        <f t="shared" si="27"/>
        <v>443.5560159900658</v>
      </c>
      <c r="M92" s="47">
        <f t="shared" si="28"/>
        <v>71.32702715725293</v>
      </c>
      <c r="N92" s="48">
        <f t="shared" si="29"/>
        <v>71.32702715725293</v>
      </c>
    </row>
    <row r="93" spans="1:14" ht="15.75">
      <c r="A93" s="27"/>
      <c r="B93" s="54" t="s">
        <v>721</v>
      </c>
      <c r="C93" s="54" t="s">
        <v>722</v>
      </c>
      <c r="D93" s="54">
        <v>478</v>
      </c>
      <c r="E93" s="45" t="str">
        <f t="shared" si="20"/>
        <v>JN49DT</v>
      </c>
      <c r="F93" s="45">
        <f t="shared" si="21"/>
        <v>8.25</v>
      </c>
      <c r="G93" s="45">
        <f t="shared" si="22"/>
        <v>49.791666666666664</v>
      </c>
      <c r="H93" s="45" t="str">
        <f t="shared" si="23"/>
        <v>JO70EN</v>
      </c>
      <c r="I93" s="45">
        <f t="shared" si="24"/>
        <v>14.333333333333334</v>
      </c>
      <c r="J93" s="45">
        <f t="shared" si="25"/>
        <v>50.541666666666664</v>
      </c>
      <c r="K93" s="46">
        <f t="shared" si="26"/>
        <v>0.06923779566618005</v>
      </c>
      <c r="L93" s="47">
        <f t="shared" si="27"/>
        <v>441.1347675279329</v>
      </c>
      <c r="M93" s="47">
        <f t="shared" si="28"/>
        <v>76.77891476041509</v>
      </c>
      <c r="N93" s="48">
        <f t="shared" si="29"/>
        <v>76.77891476041509</v>
      </c>
    </row>
    <row r="94" spans="1:14" ht="15.75">
      <c r="A94" s="27"/>
      <c r="B94" s="54" t="s">
        <v>723</v>
      </c>
      <c r="C94" s="54" t="s">
        <v>596</v>
      </c>
      <c r="D94" s="54">
        <v>476</v>
      </c>
      <c r="E94" s="45" t="str">
        <f t="shared" si="20"/>
        <v>JN49DT</v>
      </c>
      <c r="F94" s="45">
        <f t="shared" si="21"/>
        <v>8.25</v>
      </c>
      <c r="G94" s="45">
        <f t="shared" si="22"/>
        <v>49.791666666666664</v>
      </c>
      <c r="H94" s="45" t="str">
        <f t="shared" si="23"/>
        <v>JO60VW</v>
      </c>
      <c r="I94" s="45">
        <f t="shared" si="24"/>
        <v>13.75</v>
      </c>
      <c r="J94" s="45">
        <f t="shared" si="25"/>
        <v>50.916666666666664</v>
      </c>
      <c r="K94" s="46">
        <f t="shared" si="26"/>
        <v>0.06429951237603238</v>
      </c>
      <c r="L94" s="47">
        <f t="shared" si="27"/>
        <v>409.67148320141507</v>
      </c>
      <c r="M94" s="47">
        <f t="shared" si="28"/>
        <v>70.11976962787166</v>
      </c>
      <c r="N94" s="48">
        <f t="shared" si="29"/>
        <v>70.11976962787166</v>
      </c>
    </row>
    <row r="95" spans="1:14" ht="15.75">
      <c r="A95" s="27"/>
      <c r="B95" s="54" t="s">
        <v>724</v>
      </c>
      <c r="C95" s="54" t="s">
        <v>725</v>
      </c>
      <c r="D95" s="54">
        <v>352</v>
      </c>
      <c r="E95" s="45" t="str">
        <f t="shared" si="20"/>
        <v>JN49DT</v>
      </c>
      <c r="F95" s="45">
        <f t="shared" si="21"/>
        <v>8.25</v>
      </c>
      <c r="G95" s="45">
        <f t="shared" si="22"/>
        <v>49.791666666666664</v>
      </c>
      <c r="H95" s="45" t="str">
        <f t="shared" si="23"/>
        <v>JO60TX</v>
      </c>
      <c r="I95" s="45">
        <f t="shared" si="24"/>
        <v>13.583333333333334</v>
      </c>
      <c r="J95" s="45">
        <f t="shared" si="25"/>
        <v>50.958333333333336</v>
      </c>
      <c r="K95" s="46">
        <f t="shared" si="26"/>
        <v>0.06274317035859922</v>
      </c>
      <c r="L95" s="47">
        <f t="shared" si="27"/>
        <v>399.75556130574324</v>
      </c>
      <c r="M95" s="47">
        <f t="shared" si="28"/>
        <v>69.02650333109584</v>
      </c>
      <c r="N95" s="48">
        <f t="shared" si="29"/>
        <v>69.02650333109584</v>
      </c>
    </row>
    <row r="96" spans="1:14" ht="15.75">
      <c r="A96" s="27"/>
      <c r="B96" s="54" t="s">
        <v>726</v>
      </c>
      <c r="C96" s="54" t="s">
        <v>727</v>
      </c>
      <c r="D96" s="54">
        <v>198</v>
      </c>
      <c r="E96" s="45" t="str">
        <f t="shared" si="20"/>
        <v>JN49DT</v>
      </c>
      <c r="F96" s="45">
        <f t="shared" si="21"/>
        <v>8.25</v>
      </c>
      <c r="G96" s="45">
        <f t="shared" si="22"/>
        <v>49.791666666666664</v>
      </c>
      <c r="H96" s="45" t="str">
        <f t="shared" si="23"/>
        <v>JO61NI</v>
      </c>
      <c r="I96" s="45">
        <f t="shared" si="24"/>
        <v>13.083333333333334</v>
      </c>
      <c r="J96" s="45">
        <f t="shared" si="25"/>
        <v>51.333333333333336</v>
      </c>
      <c r="K96" s="46">
        <f t="shared" si="26"/>
        <v>0.05994666512572966</v>
      </c>
      <c r="L96" s="47">
        <f t="shared" si="27"/>
        <v>381.93818751556137</v>
      </c>
      <c r="M96" s="47">
        <f t="shared" si="28"/>
        <v>61.48507439010194</v>
      </c>
      <c r="N96" s="48">
        <f t="shared" si="29"/>
        <v>61.48507439010194</v>
      </c>
    </row>
    <row r="97" spans="1:14" ht="15.75">
      <c r="A97" s="27"/>
      <c r="B97" s="54" t="s">
        <v>728</v>
      </c>
      <c r="C97" s="54" t="s">
        <v>729</v>
      </c>
      <c r="D97" s="54">
        <v>551</v>
      </c>
      <c r="E97" s="45" t="str">
        <f t="shared" si="20"/>
        <v>JN49DT</v>
      </c>
      <c r="F97" s="45">
        <f t="shared" si="21"/>
        <v>8.25</v>
      </c>
      <c r="G97" s="45">
        <f t="shared" si="22"/>
        <v>49.791666666666664</v>
      </c>
      <c r="H97" s="45" t="str">
        <f t="shared" si="23"/>
        <v>JO70AT</v>
      </c>
      <c r="I97" s="45">
        <f t="shared" si="24"/>
        <v>14</v>
      </c>
      <c r="J97" s="45">
        <f t="shared" si="25"/>
        <v>50.791666666666664</v>
      </c>
      <c r="K97" s="46">
        <f t="shared" si="26"/>
        <v>0.06642919869477648</v>
      </c>
      <c r="L97" s="47">
        <f t="shared" si="27"/>
        <v>423.2403536440294</v>
      </c>
      <c r="M97" s="47">
        <f t="shared" si="28"/>
        <v>72.57194584775193</v>
      </c>
      <c r="N97" s="48">
        <f t="shared" si="29"/>
        <v>72.57194584775193</v>
      </c>
    </row>
    <row r="98" spans="1:14" ht="15.75">
      <c r="A98" s="27"/>
      <c r="B98" s="54" t="s">
        <v>730</v>
      </c>
      <c r="C98" s="54" t="s">
        <v>635</v>
      </c>
      <c r="D98" s="54">
        <v>385</v>
      </c>
      <c r="E98" s="45" t="str">
        <f t="shared" si="20"/>
        <v>JN49DT</v>
      </c>
      <c r="F98" s="45">
        <f t="shared" si="21"/>
        <v>8.25</v>
      </c>
      <c r="G98" s="45">
        <f t="shared" si="22"/>
        <v>49.791666666666664</v>
      </c>
      <c r="H98" s="45" t="str">
        <f t="shared" si="23"/>
        <v>JO70CV</v>
      </c>
      <c r="I98" s="45">
        <f t="shared" si="24"/>
        <v>14.166666666666666</v>
      </c>
      <c r="J98" s="45">
        <f t="shared" si="25"/>
        <v>50.875</v>
      </c>
      <c r="K98" s="46">
        <f t="shared" si="26"/>
        <v>0.06855276640926133</v>
      </c>
      <c r="L98" s="47">
        <f t="shared" si="27"/>
        <v>436.77024062332674</v>
      </c>
      <c r="M98" s="47">
        <f t="shared" si="28"/>
        <v>71.73031224948416</v>
      </c>
      <c r="N98" s="48">
        <f t="shared" si="29"/>
        <v>71.73031224948416</v>
      </c>
    </row>
    <row r="99" spans="1:14" ht="15.75">
      <c r="A99" s="27"/>
      <c r="B99" s="56"/>
      <c r="C99" s="56"/>
      <c r="D99" s="56"/>
      <c r="E99" s="45" t="str">
        <f t="shared" si="20"/>
        <v>JN49DT</v>
      </c>
      <c r="F99" s="45">
        <f t="shared" si="21"/>
        <v>8.25</v>
      </c>
      <c r="G99" s="45">
        <f t="shared" si="22"/>
        <v>49.791666666666664</v>
      </c>
      <c r="H99" s="45">
        <f t="shared" si="23"/>
      </c>
      <c r="I99" s="45" t="e">
        <f t="shared" si="24"/>
        <v>#VALUE!</v>
      </c>
      <c r="J99" s="45" t="e">
        <f t="shared" si="25"/>
        <v>#VALUE!</v>
      </c>
      <c r="K99" s="46" t="e">
        <f t="shared" si="26"/>
        <v>#VALUE!</v>
      </c>
      <c r="L99" s="47">
        <f t="shared" si="27"/>
      </c>
      <c r="M99" s="47" t="e">
        <f t="shared" si="28"/>
        <v>#VALUE!</v>
      </c>
      <c r="N99" s="48">
        <f t="shared" si="29"/>
      </c>
    </row>
    <row r="100" spans="1:14" ht="15.75">
      <c r="A100" s="27"/>
      <c r="B100" s="56"/>
      <c r="C100" s="56"/>
      <c r="D100" s="56"/>
      <c r="E100" s="45" t="str">
        <f aca="true" t="shared" si="30" ref="E100:E113">UPPER($C$2)</f>
        <v>JN49DT</v>
      </c>
      <c r="F100" s="45">
        <f aca="true" t="shared" si="31" ref="F100:F113">(CODE(MID(E100,1,1))-74)*20+MID(E100,3,1)*2+(CODE(MID(E100,5,1))-65)/12</f>
        <v>8.25</v>
      </c>
      <c r="G100" s="45">
        <f aca="true" t="shared" si="32" ref="G100:G113">(CODE(MID(E100,2,1))-74)*10+MID(E100,4,1)*1+(CODE(MID(E100,6,1))-65)/24</f>
        <v>49.791666666666664</v>
      </c>
      <c r="H100" s="45">
        <f aca="true" t="shared" si="33" ref="H100:H113">UPPER(C100)</f>
      </c>
      <c r="I100" s="45" t="e">
        <f aca="true" t="shared" si="34" ref="I100:I113">(CODE(MID(H100,1,1))-74)*20+MID(H100,3,1)*2+(CODE(MID(H100,5,1))-65)/12</f>
        <v>#VALUE!</v>
      </c>
      <c r="J100" s="45" t="e">
        <f aca="true" t="shared" si="35" ref="J100:J113">(CODE(MID(H100,2,1))-74)*10+MID(H100,4,1)*1+(CODE(MID(H100,6,1))-65)/24</f>
        <v>#VALUE!</v>
      </c>
      <c r="K100" s="46" t="e">
        <f aca="true" t="shared" si="36" ref="K100:K113">ACOS(SIN(J100*PI()/180)*SIN(G100*PI()/180)+COS(J100*PI()/180)*COS(G100*PI()/180)*COS((F100-I100)*PI()/180))</f>
        <v>#VALUE!</v>
      </c>
      <c r="L100" s="47">
        <f aca="true" t="shared" si="37" ref="L100:L113">IF(C100="","",6371.3*K100)</f>
      </c>
      <c r="M100" s="47" t="e">
        <f aca="true" t="shared" si="38" ref="M100:M113">ACOS((SIN(J100*PI()/180)-SIN(G100*PI()/180)*COS(K100))/(COS(G100*PI()/180)*SIN(K100)))*180/PI()</f>
        <v>#VALUE!</v>
      </c>
      <c r="N100" s="48">
        <f aca="true" t="shared" si="39" ref="N100:N113">IF(C100="","",IF((SIN((I100-F100)*PI()/180))&lt;0,360-M100,M100))</f>
      </c>
    </row>
    <row r="101" spans="1:14" ht="15.75">
      <c r="A101" s="27"/>
      <c r="B101" s="56"/>
      <c r="C101" s="56"/>
      <c r="D101" s="56"/>
      <c r="E101" s="45" t="str">
        <f t="shared" si="30"/>
        <v>JN49DT</v>
      </c>
      <c r="F101" s="45">
        <f t="shared" si="31"/>
        <v>8.25</v>
      </c>
      <c r="G101" s="45">
        <f t="shared" si="32"/>
        <v>49.791666666666664</v>
      </c>
      <c r="H101" s="45">
        <f t="shared" si="33"/>
      </c>
      <c r="I101" s="45" t="e">
        <f t="shared" si="34"/>
        <v>#VALUE!</v>
      </c>
      <c r="J101" s="45" t="e">
        <f t="shared" si="35"/>
        <v>#VALUE!</v>
      </c>
      <c r="K101" s="46" t="e">
        <f t="shared" si="36"/>
        <v>#VALUE!</v>
      </c>
      <c r="L101" s="47">
        <f t="shared" si="37"/>
      </c>
      <c r="M101" s="47" t="e">
        <f t="shared" si="38"/>
        <v>#VALUE!</v>
      </c>
      <c r="N101" s="48">
        <f t="shared" si="39"/>
      </c>
    </row>
    <row r="102" spans="1:14" ht="15.75">
      <c r="A102" s="27"/>
      <c r="B102" s="56"/>
      <c r="C102" s="56"/>
      <c r="D102" s="56"/>
      <c r="E102" s="45" t="str">
        <f t="shared" si="30"/>
        <v>JN49DT</v>
      </c>
      <c r="F102" s="45">
        <f t="shared" si="31"/>
        <v>8.25</v>
      </c>
      <c r="G102" s="45">
        <f t="shared" si="32"/>
        <v>49.791666666666664</v>
      </c>
      <c r="H102" s="45">
        <f t="shared" si="33"/>
      </c>
      <c r="I102" s="45" t="e">
        <f t="shared" si="34"/>
        <v>#VALUE!</v>
      </c>
      <c r="J102" s="45" t="e">
        <f t="shared" si="35"/>
        <v>#VALUE!</v>
      </c>
      <c r="K102" s="46" t="e">
        <f t="shared" si="36"/>
        <v>#VALUE!</v>
      </c>
      <c r="L102" s="47">
        <f t="shared" si="37"/>
      </c>
      <c r="M102" s="47" t="e">
        <f t="shared" si="38"/>
        <v>#VALUE!</v>
      </c>
      <c r="N102" s="48">
        <f t="shared" si="39"/>
      </c>
    </row>
    <row r="103" spans="1:14" ht="15.75">
      <c r="A103" s="27"/>
      <c r="B103" s="56"/>
      <c r="C103" s="56"/>
      <c r="D103" s="56"/>
      <c r="E103" s="45" t="str">
        <f t="shared" si="30"/>
        <v>JN49DT</v>
      </c>
      <c r="F103" s="45">
        <f t="shared" si="31"/>
        <v>8.25</v>
      </c>
      <c r="G103" s="45">
        <f t="shared" si="32"/>
        <v>49.791666666666664</v>
      </c>
      <c r="H103" s="45">
        <f t="shared" si="33"/>
      </c>
      <c r="I103" s="45" t="e">
        <f t="shared" si="34"/>
        <v>#VALUE!</v>
      </c>
      <c r="J103" s="45" t="e">
        <f t="shared" si="35"/>
        <v>#VALUE!</v>
      </c>
      <c r="K103" s="46" t="e">
        <f t="shared" si="36"/>
        <v>#VALUE!</v>
      </c>
      <c r="L103" s="47">
        <f t="shared" si="37"/>
      </c>
      <c r="M103" s="47" t="e">
        <f t="shared" si="38"/>
        <v>#VALUE!</v>
      </c>
      <c r="N103" s="48">
        <f t="shared" si="39"/>
      </c>
    </row>
    <row r="104" spans="1:14" ht="15.75">
      <c r="A104" s="27"/>
      <c r="B104" s="56"/>
      <c r="C104" s="56"/>
      <c r="D104" s="56"/>
      <c r="E104" s="45" t="str">
        <f t="shared" si="30"/>
        <v>JN49DT</v>
      </c>
      <c r="F104" s="45">
        <f t="shared" si="31"/>
        <v>8.25</v>
      </c>
      <c r="G104" s="45">
        <f t="shared" si="32"/>
        <v>49.791666666666664</v>
      </c>
      <c r="H104" s="45">
        <f t="shared" si="33"/>
      </c>
      <c r="I104" s="45" t="e">
        <f t="shared" si="34"/>
        <v>#VALUE!</v>
      </c>
      <c r="J104" s="45" t="e">
        <f t="shared" si="35"/>
        <v>#VALUE!</v>
      </c>
      <c r="K104" s="46" t="e">
        <f t="shared" si="36"/>
        <v>#VALUE!</v>
      </c>
      <c r="L104" s="47">
        <f t="shared" si="37"/>
      </c>
      <c r="M104" s="47" t="e">
        <f t="shared" si="38"/>
        <v>#VALUE!</v>
      </c>
      <c r="N104" s="48">
        <f t="shared" si="39"/>
      </c>
    </row>
    <row r="105" spans="1:14" ht="15.75">
      <c r="A105" s="28"/>
      <c r="B105" s="56"/>
      <c r="C105" s="56"/>
      <c r="D105" s="56"/>
      <c r="E105" s="54" t="str">
        <f t="shared" si="30"/>
        <v>JN49DT</v>
      </c>
      <c r="F105" s="54">
        <f t="shared" si="31"/>
        <v>8.25</v>
      </c>
      <c r="G105" s="54">
        <f t="shared" si="32"/>
        <v>49.791666666666664</v>
      </c>
      <c r="H105" s="54">
        <f t="shared" si="33"/>
      </c>
      <c r="I105" s="54" t="e">
        <f t="shared" si="34"/>
        <v>#VALUE!</v>
      </c>
      <c r="J105" s="54" t="e">
        <f t="shared" si="35"/>
        <v>#VALUE!</v>
      </c>
      <c r="K105" s="58" t="e">
        <f t="shared" si="36"/>
        <v>#VALUE!</v>
      </c>
      <c r="L105" s="59">
        <f t="shared" si="37"/>
      </c>
      <c r="M105" s="59" t="e">
        <f t="shared" si="38"/>
        <v>#VALUE!</v>
      </c>
      <c r="N105" s="60">
        <f t="shared" si="39"/>
      </c>
    </row>
    <row r="106" spans="1:14" ht="15.75">
      <c r="A106" s="28"/>
      <c r="B106" s="56"/>
      <c r="C106" s="56"/>
      <c r="D106" s="56"/>
      <c r="E106" s="54" t="str">
        <f t="shared" si="30"/>
        <v>JN49DT</v>
      </c>
      <c r="F106" s="54">
        <f t="shared" si="31"/>
        <v>8.25</v>
      </c>
      <c r="G106" s="54">
        <f t="shared" si="32"/>
        <v>49.791666666666664</v>
      </c>
      <c r="H106" s="54">
        <f t="shared" si="33"/>
      </c>
      <c r="I106" s="54" t="e">
        <f t="shared" si="34"/>
        <v>#VALUE!</v>
      </c>
      <c r="J106" s="54" t="e">
        <f t="shared" si="35"/>
        <v>#VALUE!</v>
      </c>
      <c r="K106" s="58" t="e">
        <f t="shared" si="36"/>
        <v>#VALUE!</v>
      </c>
      <c r="L106" s="59">
        <f t="shared" si="37"/>
      </c>
      <c r="M106" s="59" t="e">
        <f t="shared" si="38"/>
        <v>#VALUE!</v>
      </c>
      <c r="N106" s="60">
        <f t="shared" si="39"/>
      </c>
    </row>
    <row r="107" spans="1:14" ht="15.75">
      <c r="A107" s="28"/>
      <c r="B107" s="56"/>
      <c r="C107" s="56"/>
      <c r="D107" s="56"/>
      <c r="E107" s="54" t="str">
        <f t="shared" si="30"/>
        <v>JN49DT</v>
      </c>
      <c r="F107" s="54">
        <f t="shared" si="31"/>
        <v>8.25</v>
      </c>
      <c r="G107" s="54">
        <f t="shared" si="32"/>
        <v>49.791666666666664</v>
      </c>
      <c r="H107" s="54">
        <f t="shared" si="33"/>
      </c>
      <c r="I107" s="54" t="e">
        <f t="shared" si="34"/>
        <v>#VALUE!</v>
      </c>
      <c r="J107" s="54" t="e">
        <f t="shared" si="35"/>
        <v>#VALUE!</v>
      </c>
      <c r="K107" s="58" t="e">
        <f t="shared" si="36"/>
        <v>#VALUE!</v>
      </c>
      <c r="L107" s="59">
        <f t="shared" si="37"/>
      </c>
      <c r="M107" s="59" t="e">
        <f t="shared" si="38"/>
        <v>#VALUE!</v>
      </c>
      <c r="N107" s="60">
        <f t="shared" si="39"/>
      </c>
    </row>
    <row r="108" spans="1:14" ht="15.75">
      <c r="A108" s="28"/>
      <c r="B108" s="56"/>
      <c r="C108" s="56"/>
      <c r="D108" s="56"/>
      <c r="E108" s="54" t="str">
        <f t="shared" si="30"/>
        <v>JN49DT</v>
      </c>
      <c r="F108" s="54">
        <f t="shared" si="31"/>
        <v>8.25</v>
      </c>
      <c r="G108" s="54">
        <f t="shared" si="32"/>
        <v>49.791666666666664</v>
      </c>
      <c r="H108" s="54">
        <f t="shared" si="33"/>
      </c>
      <c r="I108" s="54" t="e">
        <f t="shared" si="34"/>
        <v>#VALUE!</v>
      </c>
      <c r="J108" s="54" t="e">
        <f t="shared" si="35"/>
        <v>#VALUE!</v>
      </c>
      <c r="K108" s="58" t="e">
        <f t="shared" si="36"/>
        <v>#VALUE!</v>
      </c>
      <c r="L108" s="59">
        <f t="shared" si="37"/>
      </c>
      <c r="M108" s="59" t="e">
        <f t="shared" si="38"/>
        <v>#VALUE!</v>
      </c>
      <c r="N108" s="60">
        <f t="shared" si="39"/>
      </c>
    </row>
    <row r="109" spans="1:14" ht="15.75">
      <c r="A109" s="28"/>
      <c r="B109" s="56"/>
      <c r="C109" s="56"/>
      <c r="D109" s="56"/>
      <c r="E109" s="54" t="str">
        <f t="shared" si="30"/>
        <v>JN49DT</v>
      </c>
      <c r="F109" s="54">
        <f t="shared" si="31"/>
        <v>8.25</v>
      </c>
      <c r="G109" s="54">
        <f t="shared" si="32"/>
        <v>49.791666666666664</v>
      </c>
      <c r="H109" s="54">
        <f t="shared" si="33"/>
      </c>
      <c r="I109" s="54" t="e">
        <f t="shared" si="34"/>
        <v>#VALUE!</v>
      </c>
      <c r="J109" s="54" t="e">
        <f t="shared" si="35"/>
        <v>#VALUE!</v>
      </c>
      <c r="K109" s="58" t="e">
        <f t="shared" si="36"/>
        <v>#VALUE!</v>
      </c>
      <c r="L109" s="59">
        <f t="shared" si="37"/>
      </c>
      <c r="M109" s="59" t="e">
        <f t="shared" si="38"/>
        <v>#VALUE!</v>
      </c>
      <c r="N109" s="60">
        <f t="shared" si="39"/>
      </c>
    </row>
    <row r="110" spans="1:14" ht="15.75">
      <c r="A110" s="28"/>
      <c r="B110" s="56"/>
      <c r="C110" s="56"/>
      <c r="D110" s="56"/>
      <c r="E110" s="54" t="str">
        <f t="shared" si="30"/>
        <v>JN49DT</v>
      </c>
      <c r="F110" s="54">
        <f t="shared" si="31"/>
        <v>8.25</v>
      </c>
      <c r="G110" s="54">
        <f t="shared" si="32"/>
        <v>49.791666666666664</v>
      </c>
      <c r="H110" s="54">
        <f t="shared" si="33"/>
      </c>
      <c r="I110" s="54" t="e">
        <f t="shared" si="34"/>
        <v>#VALUE!</v>
      </c>
      <c r="J110" s="54" t="e">
        <f t="shared" si="35"/>
        <v>#VALUE!</v>
      </c>
      <c r="K110" s="58" t="e">
        <f t="shared" si="36"/>
        <v>#VALUE!</v>
      </c>
      <c r="L110" s="59">
        <f t="shared" si="37"/>
      </c>
      <c r="M110" s="59" t="e">
        <f t="shared" si="38"/>
        <v>#VALUE!</v>
      </c>
      <c r="N110" s="60">
        <f t="shared" si="39"/>
      </c>
    </row>
    <row r="111" spans="1:14" ht="15.75">
      <c r="A111" s="28"/>
      <c r="B111" s="56"/>
      <c r="C111" s="56"/>
      <c r="D111" s="56"/>
      <c r="E111" s="54" t="str">
        <f t="shared" si="30"/>
        <v>JN49DT</v>
      </c>
      <c r="F111" s="54">
        <f t="shared" si="31"/>
        <v>8.25</v>
      </c>
      <c r="G111" s="54">
        <f t="shared" si="32"/>
        <v>49.791666666666664</v>
      </c>
      <c r="H111" s="54">
        <f t="shared" si="33"/>
      </c>
      <c r="I111" s="54" t="e">
        <f t="shared" si="34"/>
        <v>#VALUE!</v>
      </c>
      <c r="J111" s="54" t="e">
        <f t="shared" si="35"/>
        <v>#VALUE!</v>
      </c>
      <c r="K111" s="58" t="e">
        <f t="shared" si="36"/>
        <v>#VALUE!</v>
      </c>
      <c r="L111" s="59">
        <f t="shared" si="37"/>
      </c>
      <c r="M111" s="59" t="e">
        <f t="shared" si="38"/>
        <v>#VALUE!</v>
      </c>
      <c r="N111" s="60">
        <f t="shared" si="39"/>
      </c>
    </row>
    <row r="112" spans="1:14" ht="15.75">
      <c r="A112" s="28"/>
      <c r="B112" s="56"/>
      <c r="C112" s="56"/>
      <c r="D112" s="56"/>
      <c r="E112" s="54" t="str">
        <f t="shared" si="30"/>
        <v>JN49DT</v>
      </c>
      <c r="F112" s="54">
        <f t="shared" si="31"/>
        <v>8.25</v>
      </c>
      <c r="G112" s="54">
        <f t="shared" si="32"/>
        <v>49.791666666666664</v>
      </c>
      <c r="H112" s="54">
        <f t="shared" si="33"/>
      </c>
      <c r="I112" s="54" t="e">
        <f t="shared" si="34"/>
        <v>#VALUE!</v>
      </c>
      <c r="J112" s="54" t="e">
        <f t="shared" si="35"/>
        <v>#VALUE!</v>
      </c>
      <c r="K112" s="58" t="e">
        <f t="shared" si="36"/>
        <v>#VALUE!</v>
      </c>
      <c r="L112" s="59">
        <f t="shared" si="37"/>
      </c>
      <c r="M112" s="59" t="e">
        <f t="shared" si="38"/>
        <v>#VALUE!</v>
      </c>
      <c r="N112" s="60">
        <f t="shared" si="39"/>
      </c>
    </row>
    <row r="113" spans="1:14" ht="16.5" thickBot="1">
      <c r="A113" s="29"/>
      <c r="B113" s="62"/>
      <c r="C113" s="62"/>
      <c r="D113" s="62"/>
      <c r="E113" s="64" t="str">
        <f t="shared" si="30"/>
        <v>JN49DT</v>
      </c>
      <c r="F113" s="64">
        <f t="shared" si="31"/>
        <v>8.25</v>
      </c>
      <c r="G113" s="64">
        <f t="shared" si="32"/>
        <v>49.791666666666664</v>
      </c>
      <c r="H113" s="64">
        <f t="shared" si="33"/>
      </c>
      <c r="I113" s="64" t="e">
        <f t="shared" si="34"/>
        <v>#VALUE!</v>
      </c>
      <c r="J113" s="64" t="e">
        <f t="shared" si="35"/>
        <v>#VALUE!</v>
      </c>
      <c r="K113" s="65" t="e">
        <f t="shared" si="36"/>
        <v>#VALUE!</v>
      </c>
      <c r="L113" s="66">
        <f t="shared" si="37"/>
      </c>
      <c r="M113" s="66" t="e">
        <f t="shared" si="38"/>
        <v>#VALUE!</v>
      </c>
      <c r="N113" s="67">
        <f t="shared" si="39"/>
      </c>
    </row>
    <row r="114" spans="2:14" ht="15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10"/>
      <c r="M114" s="10"/>
      <c r="N114" s="10"/>
    </row>
    <row r="115" spans="2:14" ht="15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0"/>
      <c r="M115" s="10"/>
      <c r="N115" s="10"/>
    </row>
    <row r="116" spans="2:14" ht="15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0"/>
      <c r="M116" s="10"/>
      <c r="N116" s="10"/>
    </row>
    <row r="117" spans="2:14" ht="15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0"/>
      <c r="M117" s="10"/>
      <c r="N117" s="10"/>
    </row>
    <row r="118" spans="2:14" ht="15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10"/>
      <c r="M118" s="10"/>
      <c r="N118" s="10"/>
    </row>
    <row r="119" spans="2:14" ht="15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10"/>
      <c r="M119" s="10"/>
      <c r="N119" s="10"/>
    </row>
    <row r="120" spans="2:14" ht="15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10"/>
      <c r="M120" s="10"/>
      <c r="N120" s="10"/>
    </row>
    <row r="121" spans="2:14" ht="15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10"/>
      <c r="M121" s="10"/>
      <c r="N121" s="10"/>
    </row>
    <row r="122" spans="2:14" ht="15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10"/>
      <c r="M122" s="10"/>
      <c r="N122" s="10"/>
    </row>
    <row r="123" spans="2:14" ht="15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10"/>
      <c r="M123" s="10"/>
      <c r="N123" s="10"/>
    </row>
    <row r="124" spans="2:14" ht="15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10"/>
      <c r="M124" s="10"/>
      <c r="N124" s="10"/>
    </row>
    <row r="125" spans="2:14" ht="15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10"/>
      <c r="M125" s="10"/>
      <c r="N125" s="10"/>
    </row>
    <row r="126" spans="2:14" ht="15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10"/>
      <c r="M126" s="10"/>
      <c r="N126" s="10"/>
    </row>
    <row r="127" spans="2:14" ht="15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10"/>
      <c r="M127" s="10"/>
      <c r="N127" s="10"/>
    </row>
    <row r="128" spans="2:14" ht="15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10"/>
      <c r="M128" s="10"/>
      <c r="N128" s="10"/>
    </row>
    <row r="129" spans="2:14" ht="15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10"/>
      <c r="M129" s="10"/>
      <c r="N129" s="10"/>
    </row>
    <row r="130" spans="2:14" ht="15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10"/>
      <c r="M130" s="10"/>
      <c r="N130" s="10"/>
    </row>
    <row r="131" spans="2:14" ht="15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10"/>
      <c r="M131" s="10"/>
      <c r="N131" s="10"/>
    </row>
    <row r="132" spans="2:14" ht="15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10"/>
      <c r="M132" s="10"/>
      <c r="N132" s="10"/>
    </row>
    <row r="133" spans="2:14" ht="15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10"/>
      <c r="M133" s="10"/>
      <c r="N133" s="10"/>
    </row>
    <row r="134" spans="2:14" ht="15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10"/>
      <c r="M134" s="10"/>
      <c r="N134" s="10"/>
    </row>
    <row r="135" spans="2:14" ht="15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10"/>
      <c r="M135" s="10"/>
      <c r="N135" s="10"/>
    </row>
    <row r="136" spans="2:14" ht="15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10"/>
      <c r="M136" s="10"/>
      <c r="N136" s="10"/>
    </row>
    <row r="137" spans="2:14" ht="15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10"/>
      <c r="M137" s="10"/>
      <c r="N137" s="10"/>
    </row>
    <row r="138" spans="2:14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10"/>
      <c r="M138" s="10"/>
      <c r="N138" s="10"/>
    </row>
    <row r="139" spans="2:14" ht="15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10"/>
      <c r="M139" s="10"/>
      <c r="N139" s="10"/>
    </row>
    <row r="140" spans="2:14" ht="15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10"/>
      <c r="M140" s="10"/>
      <c r="N140" s="10"/>
    </row>
    <row r="141" spans="2:14" ht="15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10"/>
      <c r="M141" s="10"/>
      <c r="N141" s="10"/>
    </row>
    <row r="142" spans="2:14" ht="15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10"/>
      <c r="M142" s="10"/>
      <c r="N142" s="10"/>
    </row>
    <row r="143" spans="2:14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10"/>
      <c r="M143" s="10"/>
      <c r="N143" s="10"/>
    </row>
    <row r="144" spans="2:14" ht="15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10"/>
      <c r="M144" s="10"/>
      <c r="N144" s="10"/>
    </row>
    <row r="145" spans="2:14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10"/>
      <c r="M145" s="10"/>
      <c r="N145" s="10"/>
    </row>
    <row r="146" spans="2:14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10"/>
      <c r="M146" s="10"/>
      <c r="N146" s="10"/>
    </row>
    <row r="147" spans="2:14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10"/>
      <c r="M147" s="10"/>
      <c r="N147" s="10"/>
    </row>
    <row r="148" spans="2:14" ht="15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10"/>
      <c r="M148" s="10"/>
      <c r="N148" s="10"/>
    </row>
    <row r="149" spans="2:14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10"/>
      <c r="M149" s="10"/>
      <c r="N149" s="10"/>
    </row>
    <row r="150" spans="2:14" ht="15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10"/>
      <c r="M150" s="10"/>
      <c r="N150" s="10"/>
    </row>
    <row r="151" spans="2:14" ht="15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10"/>
      <c r="M151" s="10"/>
      <c r="N151" s="10"/>
    </row>
    <row r="152" spans="2:14" ht="15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10"/>
      <c r="M152" s="10"/>
      <c r="N152" s="10"/>
    </row>
    <row r="153" spans="2:14" ht="15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10"/>
      <c r="M153" s="10"/>
      <c r="N153" s="10"/>
    </row>
    <row r="154" spans="2:14" ht="15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10"/>
      <c r="M154" s="10"/>
      <c r="N154" s="10"/>
    </row>
    <row r="155" spans="2:14" ht="15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10"/>
      <c r="M155" s="10"/>
      <c r="N155" s="10"/>
    </row>
    <row r="156" spans="2:14" ht="15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10"/>
      <c r="M156" s="10"/>
      <c r="N156" s="10"/>
    </row>
    <row r="157" spans="2:14" ht="15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10"/>
      <c r="M157" s="10"/>
      <c r="N157" s="10"/>
    </row>
    <row r="158" spans="2:14" ht="15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10"/>
      <c r="M158" s="10"/>
      <c r="N158" s="10"/>
    </row>
    <row r="159" spans="2:14" ht="15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10"/>
      <c r="M159" s="10"/>
      <c r="N159" s="10"/>
    </row>
    <row r="160" spans="2:14" ht="15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10"/>
      <c r="M160" s="10"/>
      <c r="N160" s="10"/>
    </row>
    <row r="161" spans="2:14" ht="15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10"/>
      <c r="M161" s="10"/>
      <c r="N161" s="10"/>
    </row>
    <row r="162" spans="2:14" ht="15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10"/>
      <c r="M162" s="10"/>
      <c r="N162" s="10"/>
    </row>
    <row r="163" spans="2:14" ht="15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10"/>
      <c r="M163" s="10"/>
      <c r="N163" s="10"/>
    </row>
    <row r="164" spans="2:14" ht="15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10"/>
      <c r="M164" s="10"/>
      <c r="N164" s="10"/>
    </row>
    <row r="165" spans="2:14" ht="15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10"/>
      <c r="M165" s="10"/>
      <c r="N165" s="10"/>
    </row>
    <row r="166" spans="2:14" ht="15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10"/>
      <c r="M166" s="10"/>
      <c r="N166" s="10"/>
    </row>
    <row r="167" spans="2:14" ht="15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10"/>
      <c r="M167" s="10"/>
      <c r="N167" s="10"/>
    </row>
    <row r="168" spans="2:14" ht="15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10"/>
      <c r="M168" s="10"/>
      <c r="N168" s="10"/>
    </row>
    <row r="169" spans="2:14" ht="15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10"/>
      <c r="M169" s="10"/>
      <c r="N169" s="10"/>
    </row>
    <row r="170" spans="2:14" ht="15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0"/>
      <c r="M170" s="10"/>
      <c r="N170" s="10"/>
    </row>
    <row r="171" spans="2:14" ht="15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10"/>
      <c r="M171" s="10"/>
      <c r="N171" s="10"/>
    </row>
    <row r="172" spans="2:14" ht="15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0"/>
      <c r="M172" s="10"/>
      <c r="N172" s="10"/>
    </row>
    <row r="173" spans="2:14" ht="15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0"/>
      <c r="M173" s="10"/>
      <c r="N173" s="10"/>
    </row>
    <row r="174" spans="2:14" ht="15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0"/>
      <c r="M174" s="10"/>
      <c r="N174" s="10"/>
    </row>
    <row r="175" spans="2:14" ht="15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10"/>
      <c r="M175" s="10"/>
      <c r="N175" s="10"/>
    </row>
    <row r="176" spans="2:14" ht="15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10"/>
      <c r="M176" s="10"/>
      <c r="N176" s="10"/>
    </row>
    <row r="177" spans="2:14" ht="15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0"/>
      <c r="M177" s="10"/>
      <c r="N177" s="10"/>
    </row>
    <row r="178" spans="2:14" ht="15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0"/>
      <c r="M178" s="10"/>
      <c r="N178" s="10"/>
    </row>
    <row r="179" spans="2:14" ht="15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10"/>
      <c r="M179" s="10"/>
      <c r="N179" s="10"/>
    </row>
    <row r="180" spans="2:14" ht="15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10"/>
      <c r="M180" s="10"/>
      <c r="N180" s="10"/>
    </row>
    <row r="181" spans="2:14" ht="15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0"/>
      <c r="M181" s="10"/>
      <c r="N181" s="10"/>
    </row>
    <row r="182" spans="2:14" ht="15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10"/>
      <c r="M182" s="10"/>
      <c r="N182" s="10"/>
    </row>
    <row r="183" spans="2:14" ht="15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10"/>
      <c r="M183" s="10"/>
      <c r="N183" s="10"/>
    </row>
    <row r="184" spans="2:14" ht="15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10"/>
      <c r="M184" s="10"/>
      <c r="N184" s="10"/>
    </row>
    <row r="185" spans="2:14" ht="15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10"/>
      <c r="M185" s="10"/>
      <c r="N185" s="10"/>
    </row>
    <row r="186" spans="2:14" ht="15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10"/>
      <c r="M186" s="10"/>
      <c r="N186" s="10"/>
    </row>
    <row r="187" spans="2:14" ht="15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10"/>
      <c r="M187" s="10"/>
      <c r="N187" s="10"/>
    </row>
    <row r="188" spans="2:14" ht="15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10"/>
      <c r="M188" s="10"/>
      <c r="N188" s="10"/>
    </row>
    <row r="189" spans="2:14" ht="15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10"/>
      <c r="M189" s="10"/>
      <c r="N189" s="10"/>
    </row>
    <row r="190" spans="2:14" ht="15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10"/>
      <c r="M190" s="10"/>
      <c r="N190" s="10"/>
    </row>
    <row r="191" spans="2:14" ht="15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10"/>
      <c r="M191" s="10"/>
      <c r="N191" s="10"/>
    </row>
    <row r="192" spans="2:14" ht="15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10"/>
      <c r="M192" s="10"/>
      <c r="N192" s="10"/>
    </row>
    <row r="193" spans="2:14" ht="15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10"/>
      <c r="M193" s="10"/>
      <c r="N193" s="10"/>
    </row>
    <row r="194" spans="2:14" ht="15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10"/>
      <c r="M194" s="10"/>
      <c r="N194" s="10"/>
    </row>
    <row r="195" spans="2:14" ht="15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10"/>
      <c r="M195" s="10"/>
      <c r="N195" s="10"/>
    </row>
    <row r="196" spans="2:14" ht="15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10"/>
      <c r="M196" s="10"/>
      <c r="N196" s="10"/>
    </row>
    <row r="197" spans="2:14" ht="15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0"/>
      <c r="M197" s="10"/>
      <c r="N197" s="10"/>
    </row>
    <row r="198" spans="2:14" ht="15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10"/>
      <c r="M198" s="10"/>
      <c r="N198" s="10"/>
    </row>
    <row r="199" spans="2:14" ht="15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10"/>
      <c r="M199" s="10"/>
      <c r="N199" s="10"/>
    </row>
    <row r="200" spans="2:14" ht="15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10"/>
      <c r="M200" s="10"/>
      <c r="N200" s="10"/>
    </row>
    <row r="201" spans="2:14" ht="15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10"/>
      <c r="M201" s="10"/>
      <c r="N201" s="10"/>
    </row>
    <row r="202" spans="2:14" ht="15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10"/>
      <c r="M202" s="10"/>
      <c r="N202" s="10"/>
    </row>
    <row r="203" spans="2:14" ht="15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10"/>
      <c r="M203" s="10"/>
      <c r="N203" s="10"/>
    </row>
    <row r="204" spans="2:14" ht="15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10"/>
      <c r="M204" s="10"/>
      <c r="N204" s="10"/>
    </row>
    <row r="205" spans="2:14" ht="15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10"/>
      <c r="M205" s="10"/>
      <c r="N205" s="10"/>
    </row>
    <row r="206" spans="2:14" ht="15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0"/>
      <c r="M206" s="10"/>
      <c r="N206" s="10"/>
    </row>
    <row r="207" spans="2:14" ht="15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10"/>
      <c r="M207" s="10"/>
      <c r="N207" s="10"/>
    </row>
    <row r="208" spans="2:14" ht="15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10"/>
      <c r="M208" s="10"/>
      <c r="N208" s="10"/>
    </row>
    <row r="209" spans="2:14" ht="15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10"/>
      <c r="M209" s="10"/>
      <c r="N209" s="10"/>
    </row>
    <row r="210" spans="2:14" ht="15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10"/>
      <c r="M210" s="10"/>
      <c r="N210" s="10"/>
    </row>
    <row r="211" spans="2:14" ht="15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10"/>
      <c r="M211" s="10"/>
      <c r="N211" s="10"/>
    </row>
    <row r="212" spans="2:14" ht="15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10"/>
      <c r="M212" s="10"/>
      <c r="N212" s="10"/>
    </row>
    <row r="213" spans="2:14" ht="15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10"/>
      <c r="M213" s="10"/>
      <c r="N213" s="10"/>
    </row>
    <row r="214" spans="2:14" ht="15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10"/>
      <c r="M214" s="10"/>
      <c r="N214" s="10"/>
    </row>
    <row r="215" spans="2:14" ht="15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10"/>
      <c r="M215" s="10"/>
      <c r="N215" s="10"/>
    </row>
    <row r="216" spans="2:14" ht="15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10"/>
      <c r="M216" s="10"/>
      <c r="N216" s="10"/>
    </row>
  </sheetData>
  <autoFilter ref="B3:N3"/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S147"/>
  <sheetViews>
    <sheetView workbookViewId="0" topLeftCell="A1">
      <pane ySplit="3" topLeftCell="BM25" activePane="bottomLeft" state="frozen"/>
      <selection pane="topLeft" activeCell="A1" sqref="A1:IV16384"/>
      <selection pane="bottomLeft" activeCell="A3" sqref="A3"/>
    </sheetView>
  </sheetViews>
  <sheetFormatPr defaultColWidth="11.421875" defaultRowHeight="12.75"/>
  <cols>
    <col min="1" max="1" width="11.7109375" style="9" customWidth="1"/>
    <col min="2" max="2" width="9.57421875" style="8" bestFit="1" customWidth="1"/>
    <col min="3" max="3" width="12.00390625" style="8" bestFit="1" customWidth="1"/>
    <col min="4" max="4" width="7.28125" style="8" customWidth="1"/>
    <col min="5" max="5" width="13.28125" style="11" bestFit="1" customWidth="1"/>
    <col min="6" max="6" width="6.7109375" style="11" bestFit="1" customWidth="1"/>
    <col min="7" max="7" width="5.57421875" style="8" bestFit="1" customWidth="1"/>
    <col min="8" max="8" width="20.28125" style="8" customWidth="1"/>
    <col min="9" max="15" width="16.28125" style="8" hidden="1" customWidth="1"/>
    <col min="16" max="16" width="5.28125" style="10" customWidth="1"/>
    <col min="17" max="17" width="10.28125" style="10" hidden="1" customWidth="1"/>
    <col min="18" max="18" width="7.00390625" style="10" customWidth="1"/>
    <col min="19" max="19" width="6.8515625" style="8" bestFit="1" customWidth="1"/>
    <col min="20" max="16384" width="16.28125" style="8" customWidth="1"/>
  </cols>
  <sheetData>
    <row r="1" spans="1:18" ht="18">
      <c r="A1" s="21" t="s">
        <v>310</v>
      </c>
      <c r="B1" s="23"/>
      <c r="C1" s="22" t="str">
        <f>Grunddaten!$C$7</f>
        <v>Dalheim</v>
      </c>
      <c r="D1" s="30"/>
      <c r="E1" s="31"/>
      <c r="F1" s="31"/>
      <c r="G1" s="30"/>
      <c r="H1" s="32">
        <v>38764</v>
      </c>
      <c r="I1" s="30"/>
      <c r="J1" s="30"/>
      <c r="K1" s="30"/>
      <c r="L1" s="30"/>
      <c r="M1" s="30"/>
      <c r="N1" s="30"/>
      <c r="O1" s="30"/>
      <c r="P1" s="33"/>
      <c r="Q1" s="33"/>
      <c r="R1" s="33"/>
    </row>
    <row r="2" spans="1:18" ht="18.75" thickBot="1">
      <c r="A2" s="21" t="s">
        <v>311</v>
      </c>
      <c r="B2" s="23"/>
      <c r="C2" s="22" t="str">
        <f>UPPER(Grunddaten!$C$11)</f>
        <v>JN49DT</v>
      </c>
      <c r="D2" s="30"/>
      <c r="E2" s="31"/>
      <c r="F2" s="31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</row>
    <row r="3" spans="1:19" s="14" customFormat="1" ht="50.25" customHeight="1" thickBot="1">
      <c r="A3" s="152" t="s">
        <v>318</v>
      </c>
      <c r="B3" s="153" t="s">
        <v>307</v>
      </c>
      <c r="C3" s="153" t="s">
        <v>308</v>
      </c>
      <c r="D3" s="153" t="s">
        <v>736</v>
      </c>
      <c r="E3" s="153" t="s">
        <v>732</v>
      </c>
      <c r="F3" s="153" t="s">
        <v>733</v>
      </c>
      <c r="G3" s="153" t="s">
        <v>734</v>
      </c>
      <c r="H3" s="153" t="s">
        <v>1101</v>
      </c>
      <c r="I3" s="154" t="s">
        <v>5</v>
      </c>
      <c r="J3" s="154" t="s">
        <v>4</v>
      </c>
      <c r="K3" s="154" t="s">
        <v>3</v>
      </c>
      <c r="L3" s="154" t="s">
        <v>5</v>
      </c>
      <c r="M3" s="154" t="s">
        <v>4</v>
      </c>
      <c r="N3" s="154" t="s">
        <v>3</v>
      </c>
      <c r="O3" s="154" t="s">
        <v>2</v>
      </c>
      <c r="P3" s="155" t="s">
        <v>317</v>
      </c>
      <c r="Q3" s="156" t="s">
        <v>1</v>
      </c>
      <c r="R3" s="156" t="s">
        <v>0</v>
      </c>
      <c r="S3" s="157" t="s">
        <v>1409</v>
      </c>
    </row>
    <row r="4" spans="1:19" ht="12.75">
      <c r="A4" s="117">
        <v>50000</v>
      </c>
      <c r="B4" s="112" t="s">
        <v>1292</v>
      </c>
      <c r="C4" s="112" t="s">
        <v>1293</v>
      </c>
      <c r="D4" s="113">
        <v>2</v>
      </c>
      <c r="E4" s="113" t="s">
        <v>1294</v>
      </c>
      <c r="F4" s="114">
        <v>118.65716927958562</v>
      </c>
      <c r="G4" s="113">
        <v>300</v>
      </c>
      <c r="H4" s="37"/>
      <c r="I4" s="38" t="str">
        <f aca="true" t="shared" si="0" ref="I4:I35">UPPER($C$2)</f>
        <v>JN49DT</v>
      </c>
      <c r="J4" s="38">
        <f aca="true" t="shared" si="1" ref="J4:J35">(CODE(MID(I4,1,1))-74)*20+MID(I4,3,1)*2+(CODE(MID(I4,5,1))-65)/12</f>
        <v>8.25</v>
      </c>
      <c r="K4" s="38">
        <f aca="true" t="shared" si="2" ref="K4:K35">(CODE(MID(I4,2,1))-74)*10+MID(I4,4,1)*1+(CODE(MID(I4,6,1))-65)/24</f>
        <v>49.791666666666664</v>
      </c>
      <c r="L4" s="38" t="str">
        <f aca="true" t="shared" si="3" ref="L4:L35">UPPER(C4)</f>
        <v>JN86EL</v>
      </c>
      <c r="M4" s="38">
        <f aca="true" t="shared" si="4" ref="M4:M35">(CODE(MID(L4,1,1))-74)*20+MID(L4,3,1)*2+(CODE(MID(L4,5,1))-65)/12</f>
        <v>16.333333333333332</v>
      </c>
      <c r="N4" s="38">
        <f aca="true" t="shared" si="5" ref="N4:N35">(CODE(MID(L4,2,1))-74)*10+MID(L4,4,1)*1+(CODE(MID(L4,6,1))-65)/24</f>
        <v>46.458333333333336</v>
      </c>
      <c r="O4" s="39">
        <f aca="true" t="shared" si="6" ref="O4:O35">ACOS(SIN(N4*PI()/180)*SIN(K4*PI()/180)+COS(N4*PI()/180)*COS(K4*PI()/180)*COS((J4-M4)*PI()/180))</f>
        <v>0.11060335417137068</v>
      </c>
      <c r="P4" s="40">
        <f aca="true" t="shared" si="7" ref="P4:P35">IF(C4="","",6371.3*O4)</f>
        <v>704.6871504320541</v>
      </c>
      <c r="Q4" s="40">
        <f aca="true" t="shared" si="8" ref="Q4:Q35">ACOS((SIN(N4*PI()/180)-SIN(K4*PI()/180)*COS(O4))/(COS(K4*PI()/180)*SIN(O4)))*180/PI()</f>
        <v>118.6477619190449</v>
      </c>
      <c r="R4" s="40">
        <f aca="true" t="shared" si="9" ref="R4:R35">IF(C4="","",IF((SIN((M4-J4)*PI()/180))&lt;0,360-Q4,Q4))</f>
        <v>118.6477619190449</v>
      </c>
      <c r="S4" s="142" t="s">
        <v>1407</v>
      </c>
    </row>
    <row r="5" spans="1:19" ht="12.75">
      <c r="A5" s="118">
        <v>50000</v>
      </c>
      <c r="B5" s="115" t="s">
        <v>1295</v>
      </c>
      <c r="C5" s="115" t="s">
        <v>1296</v>
      </c>
      <c r="D5" s="51">
        <v>25</v>
      </c>
      <c r="E5" s="51" t="s">
        <v>984</v>
      </c>
      <c r="F5" s="116">
        <v>302.292164992017</v>
      </c>
      <c r="G5" s="51">
        <v>460</v>
      </c>
      <c r="H5" s="44"/>
      <c r="I5" s="45" t="str">
        <f t="shared" si="0"/>
        <v>JN49DT</v>
      </c>
      <c r="J5" s="45">
        <f t="shared" si="1"/>
        <v>8.25</v>
      </c>
      <c r="K5" s="45">
        <f t="shared" si="2"/>
        <v>49.791666666666664</v>
      </c>
      <c r="L5" s="45" t="str">
        <f t="shared" si="3"/>
        <v>IO93BF</v>
      </c>
      <c r="M5" s="45">
        <f t="shared" si="4"/>
        <v>-1.9166666666666667</v>
      </c>
      <c r="N5" s="45">
        <f t="shared" si="5"/>
        <v>53.208333333333336</v>
      </c>
      <c r="O5" s="46">
        <f t="shared" si="6"/>
        <v>0.12536768114536612</v>
      </c>
      <c r="P5" s="47">
        <f t="shared" si="7"/>
        <v>798.7551068814712</v>
      </c>
      <c r="Q5" s="47">
        <f t="shared" si="8"/>
        <v>57.71992058084409</v>
      </c>
      <c r="R5" s="47">
        <f t="shared" si="9"/>
        <v>302.2800794191559</v>
      </c>
      <c r="S5" s="126" t="s">
        <v>1407</v>
      </c>
    </row>
    <row r="6" spans="1:19" ht="12.75">
      <c r="A6" s="118">
        <v>50000</v>
      </c>
      <c r="B6" s="115" t="s">
        <v>1297</v>
      </c>
      <c r="C6" s="115" t="s">
        <v>1298</v>
      </c>
      <c r="D6" s="51">
        <v>1</v>
      </c>
      <c r="E6" s="51" t="s">
        <v>850</v>
      </c>
      <c r="F6" s="116">
        <v>107.35803274242927</v>
      </c>
      <c r="G6" s="51"/>
      <c r="H6" s="44"/>
      <c r="I6" s="45" t="str">
        <f t="shared" si="0"/>
        <v>JN49DT</v>
      </c>
      <c r="J6" s="45">
        <f t="shared" si="1"/>
        <v>8.25</v>
      </c>
      <c r="K6" s="45">
        <f t="shared" si="2"/>
        <v>49.791666666666664</v>
      </c>
      <c r="L6" s="45" t="str">
        <f t="shared" si="3"/>
        <v>KN24KV</v>
      </c>
      <c r="M6" s="45">
        <f t="shared" si="4"/>
        <v>24.833333333333332</v>
      </c>
      <c r="N6" s="45">
        <f t="shared" si="5"/>
        <v>44.875</v>
      </c>
      <c r="O6" s="46">
        <f t="shared" si="6"/>
        <v>0.21351667824628873</v>
      </c>
      <c r="P6" s="47">
        <f t="shared" si="7"/>
        <v>1360.3788121105795</v>
      </c>
      <c r="Q6" s="47">
        <f t="shared" si="8"/>
        <v>107.35180592011422</v>
      </c>
      <c r="R6" s="47">
        <f t="shared" si="9"/>
        <v>107.35180592011422</v>
      </c>
      <c r="S6" s="126"/>
    </row>
    <row r="7" spans="1:19" ht="12.75">
      <c r="A7" s="118">
        <v>50001</v>
      </c>
      <c r="B7" s="115" t="s">
        <v>1301</v>
      </c>
      <c r="C7" s="115" t="s">
        <v>1302</v>
      </c>
      <c r="D7" s="51">
        <v>8</v>
      </c>
      <c r="E7" s="51" t="s">
        <v>1398</v>
      </c>
      <c r="F7" s="116">
        <v>148.1191624931622</v>
      </c>
      <c r="G7" s="51"/>
      <c r="H7" s="44"/>
      <c r="I7" s="45" t="str">
        <f t="shared" si="0"/>
        <v>JN49DT</v>
      </c>
      <c r="J7" s="45">
        <f t="shared" si="1"/>
        <v>8.25</v>
      </c>
      <c r="K7" s="45">
        <f t="shared" si="2"/>
        <v>49.791666666666664</v>
      </c>
      <c r="L7" s="45" t="str">
        <f t="shared" si="3"/>
        <v>JN55UW</v>
      </c>
      <c r="M7" s="45">
        <f t="shared" si="4"/>
        <v>11.666666666666666</v>
      </c>
      <c r="N7" s="45">
        <f t="shared" si="5"/>
        <v>45.916666666666664</v>
      </c>
      <c r="O7" s="46">
        <f t="shared" si="6"/>
        <v>0.07856245418499341</v>
      </c>
      <c r="P7" s="47">
        <f t="shared" si="7"/>
        <v>500.54496434884857</v>
      </c>
      <c r="Q7" s="47">
        <f t="shared" si="8"/>
        <v>148.1094860815025</v>
      </c>
      <c r="R7" s="47">
        <f t="shared" si="9"/>
        <v>148.1094860815025</v>
      </c>
      <c r="S7" s="126"/>
    </row>
    <row r="8" spans="1:19" ht="12.75">
      <c r="A8" s="118">
        <v>50001</v>
      </c>
      <c r="B8" s="115" t="s">
        <v>1299</v>
      </c>
      <c r="C8" s="115" t="s">
        <v>1300</v>
      </c>
      <c r="D8" s="51">
        <v>0.1</v>
      </c>
      <c r="E8" s="51" t="s">
        <v>1239</v>
      </c>
      <c r="F8" s="116">
        <v>180.58623676836405</v>
      </c>
      <c r="G8" s="51"/>
      <c r="H8" s="44"/>
      <c r="I8" s="45" t="str">
        <f t="shared" si="0"/>
        <v>JN49DT</v>
      </c>
      <c r="J8" s="45">
        <f t="shared" si="1"/>
        <v>8.25</v>
      </c>
      <c r="K8" s="45">
        <f t="shared" si="2"/>
        <v>49.791666666666664</v>
      </c>
      <c r="L8" s="45" t="str">
        <f t="shared" si="3"/>
        <v>JN43CW</v>
      </c>
      <c r="M8" s="45">
        <f t="shared" si="4"/>
        <v>8.166666666666666</v>
      </c>
      <c r="N8" s="45">
        <f t="shared" si="5"/>
        <v>43.916666666666664</v>
      </c>
      <c r="O8" s="46">
        <f t="shared" si="6"/>
        <v>0.1025428987803656</v>
      </c>
      <c r="P8" s="47">
        <f t="shared" si="7"/>
        <v>653.3315709993434</v>
      </c>
      <c r="Q8" s="47">
        <f t="shared" si="8"/>
        <v>179.41355788577275</v>
      </c>
      <c r="R8" s="47">
        <f t="shared" si="9"/>
        <v>180.58644211422725</v>
      </c>
      <c r="S8" s="143"/>
    </row>
    <row r="9" spans="1:19" ht="12.75">
      <c r="A9" s="118">
        <v>50003</v>
      </c>
      <c r="B9" s="115" t="s">
        <v>1303</v>
      </c>
      <c r="C9" s="115" t="s">
        <v>1304</v>
      </c>
      <c r="D9" s="51"/>
      <c r="E9" s="51"/>
      <c r="F9" s="116">
        <v>152.83246763817118</v>
      </c>
      <c r="G9" s="51"/>
      <c r="H9" s="52"/>
      <c r="I9" s="45" t="str">
        <f t="shared" si="0"/>
        <v>JN49DT</v>
      </c>
      <c r="J9" s="45">
        <f t="shared" si="1"/>
        <v>8.25</v>
      </c>
      <c r="K9" s="45">
        <f t="shared" si="2"/>
        <v>49.791666666666664</v>
      </c>
      <c r="L9" s="45" t="str">
        <f t="shared" si="3"/>
        <v>JN62QI</v>
      </c>
      <c r="M9" s="45">
        <f t="shared" si="4"/>
        <v>13.333333333333334</v>
      </c>
      <c r="N9" s="45">
        <f t="shared" si="5"/>
        <v>42.333333333333336</v>
      </c>
      <c r="O9" s="46">
        <f t="shared" si="6"/>
        <v>0.14391206332900808</v>
      </c>
      <c r="P9" s="47">
        <f t="shared" si="7"/>
        <v>916.9069290881092</v>
      </c>
      <c r="Q9" s="47">
        <f t="shared" si="8"/>
        <v>152.82474463537332</v>
      </c>
      <c r="R9" s="47">
        <f t="shared" si="9"/>
        <v>152.82474463537332</v>
      </c>
      <c r="S9" s="126"/>
    </row>
    <row r="10" spans="1:19" ht="12.75">
      <c r="A10" s="118">
        <v>50004</v>
      </c>
      <c r="B10" s="115" t="s">
        <v>1305</v>
      </c>
      <c r="C10" s="115" t="s">
        <v>1306</v>
      </c>
      <c r="D10" s="51">
        <v>10</v>
      </c>
      <c r="E10" s="51" t="s">
        <v>1399</v>
      </c>
      <c r="F10" s="116">
        <v>157.5483137734881</v>
      </c>
      <c r="G10" s="51"/>
      <c r="H10" s="52"/>
      <c r="I10" s="45" t="str">
        <f t="shared" si="0"/>
        <v>JN49DT</v>
      </c>
      <c r="J10" s="45">
        <f t="shared" si="1"/>
        <v>8.25</v>
      </c>
      <c r="K10" s="45">
        <f t="shared" si="2"/>
        <v>49.791666666666664</v>
      </c>
      <c r="L10" s="45" t="str">
        <f t="shared" si="3"/>
        <v>JN61HV</v>
      </c>
      <c r="M10" s="45">
        <f t="shared" si="4"/>
        <v>12.583333333333334</v>
      </c>
      <c r="N10" s="45">
        <f t="shared" si="5"/>
        <v>41.875</v>
      </c>
      <c r="O10" s="46">
        <f t="shared" si="6"/>
        <v>0.14781454843917996</v>
      </c>
      <c r="P10" s="47">
        <f t="shared" si="7"/>
        <v>941.7708324705474</v>
      </c>
      <c r="Q10" s="47">
        <f t="shared" si="8"/>
        <v>157.54171413468325</v>
      </c>
      <c r="R10" s="47">
        <f t="shared" si="9"/>
        <v>157.54171413468325</v>
      </c>
      <c r="S10" s="126" t="s">
        <v>1407</v>
      </c>
    </row>
    <row r="11" spans="1:19" ht="12.75">
      <c r="A11" s="118">
        <v>50004</v>
      </c>
      <c r="B11" s="115" t="s">
        <v>1307</v>
      </c>
      <c r="C11" s="115" t="s">
        <v>1308</v>
      </c>
      <c r="D11" s="51">
        <v>1</v>
      </c>
      <c r="E11" s="51" t="s">
        <v>751</v>
      </c>
      <c r="F11" s="116">
        <v>116.43119371812581</v>
      </c>
      <c r="G11" s="51">
        <v>400</v>
      </c>
      <c r="H11" s="52"/>
      <c r="I11" s="45" t="str">
        <f t="shared" si="0"/>
        <v>JN49DT</v>
      </c>
      <c r="J11" s="45">
        <f t="shared" si="1"/>
        <v>8.25</v>
      </c>
      <c r="K11" s="45">
        <f t="shared" si="2"/>
        <v>49.791666666666664</v>
      </c>
      <c r="L11" s="45" t="str">
        <f t="shared" si="3"/>
        <v>KN04FU</v>
      </c>
      <c r="M11" s="45">
        <f t="shared" si="4"/>
        <v>20.416666666666668</v>
      </c>
      <c r="N11" s="45">
        <f t="shared" si="5"/>
        <v>44.833333333333336</v>
      </c>
      <c r="O11" s="46">
        <f t="shared" si="6"/>
        <v>0.16767919697100564</v>
      </c>
      <c r="P11" s="47">
        <f t="shared" si="7"/>
        <v>1068.3344676613683</v>
      </c>
      <c r="Q11" s="47">
        <f t="shared" si="8"/>
        <v>116.42273237306094</v>
      </c>
      <c r="R11" s="47">
        <f t="shared" si="9"/>
        <v>116.42273237306094</v>
      </c>
      <c r="S11" s="126" t="s">
        <v>1407</v>
      </c>
    </row>
    <row r="12" spans="1:19" ht="12.75">
      <c r="A12" s="118">
        <v>50008</v>
      </c>
      <c r="B12" s="115" t="s">
        <v>1309</v>
      </c>
      <c r="C12" s="115" t="s">
        <v>1310</v>
      </c>
      <c r="D12" s="51">
        <v>10</v>
      </c>
      <c r="E12" s="51" t="s">
        <v>1400</v>
      </c>
      <c r="F12" s="116">
        <v>163.0618911052847</v>
      </c>
      <c r="G12" s="51">
        <v>20</v>
      </c>
      <c r="H12" s="52"/>
      <c r="I12" s="45" t="str">
        <f t="shared" si="0"/>
        <v>JN49DT</v>
      </c>
      <c r="J12" s="45">
        <f t="shared" si="1"/>
        <v>8.25</v>
      </c>
      <c r="K12" s="45">
        <f t="shared" si="2"/>
        <v>49.791666666666664</v>
      </c>
      <c r="L12" s="45" t="str">
        <f t="shared" si="3"/>
        <v>JN53JU</v>
      </c>
      <c r="M12" s="45">
        <f t="shared" si="4"/>
        <v>10.75</v>
      </c>
      <c r="N12" s="45">
        <f t="shared" si="5"/>
        <v>43.833333333333336</v>
      </c>
      <c r="O12" s="46">
        <f t="shared" si="6"/>
        <v>0.10817842786652987</v>
      </c>
      <c r="P12" s="47">
        <f t="shared" si="7"/>
        <v>689.2372174660218</v>
      </c>
      <c r="Q12" s="47">
        <f t="shared" si="8"/>
        <v>163.0563103773354</v>
      </c>
      <c r="R12" s="47">
        <f t="shared" si="9"/>
        <v>163.0563103773354</v>
      </c>
      <c r="S12" s="126" t="s">
        <v>1407</v>
      </c>
    </row>
    <row r="13" spans="1:19" ht="12.75">
      <c r="A13" s="118">
        <v>50010</v>
      </c>
      <c r="B13" s="115" t="s">
        <v>1311</v>
      </c>
      <c r="C13" s="115" t="s">
        <v>1312</v>
      </c>
      <c r="D13" s="51">
        <v>30</v>
      </c>
      <c r="E13" s="51" t="s">
        <v>1290</v>
      </c>
      <c r="F13" s="116">
        <v>133.4260707783647</v>
      </c>
      <c r="G13" s="51"/>
      <c r="H13" s="52"/>
      <c r="I13" s="45" t="str">
        <f t="shared" si="0"/>
        <v>JN49DT</v>
      </c>
      <c r="J13" s="45">
        <f t="shared" si="1"/>
        <v>8.25</v>
      </c>
      <c r="K13" s="45">
        <f t="shared" si="2"/>
        <v>49.791666666666664</v>
      </c>
      <c r="L13" s="45" t="str">
        <f t="shared" si="3"/>
        <v>KM25NH</v>
      </c>
      <c r="M13" s="45">
        <f t="shared" si="4"/>
        <v>25.083333333333332</v>
      </c>
      <c r="N13" s="45">
        <f t="shared" si="5"/>
        <v>35.291666666666664</v>
      </c>
      <c r="O13" s="46">
        <f t="shared" si="6"/>
        <v>0.3314563085080471</v>
      </c>
      <c r="P13" s="47">
        <f t="shared" si="7"/>
        <v>2111.8075783973204</v>
      </c>
      <c r="Q13" s="47">
        <f t="shared" si="8"/>
        <v>133.4188760289378</v>
      </c>
      <c r="R13" s="47">
        <f t="shared" si="9"/>
        <v>133.4188760289378</v>
      </c>
      <c r="S13" s="126" t="s">
        <v>1407</v>
      </c>
    </row>
    <row r="14" spans="1:19" ht="12.75">
      <c r="A14" s="118">
        <v>50012</v>
      </c>
      <c r="B14" s="115" t="s">
        <v>1313</v>
      </c>
      <c r="C14" s="115" t="s">
        <v>1314</v>
      </c>
      <c r="D14" s="51">
        <v>1</v>
      </c>
      <c r="E14" s="51" t="s">
        <v>1239</v>
      </c>
      <c r="F14" s="116">
        <v>115.04908102848177</v>
      </c>
      <c r="G14" s="51"/>
      <c r="H14" s="52"/>
      <c r="I14" s="45" t="str">
        <f t="shared" si="0"/>
        <v>JN49DT</v>
      </c>
      <c r="J14" s="45">
        <f t="shared" si="1"/>
        <v>8.25</v>
      </c>
      <c r="K14" s="45">
        <f t="shared" si="2"/>
        <v>49.791666666666664</v>
      </c>
      <c r="L14" s="45" t="str">
        <f t="shared" si="3"/>
        <v>KN22TK</v>
      </c>
      <c r="M14" s="45">
        <f t="shared" si="4"/>
        <v>25.583333333333332</v>
      </c>
      <c r="N14" s="45">
        <f t="shared" si="5"/>
        <v>42.416666666666664</v>
      </c>
      <c r="O14" s="46">
        <f t="shared" si="6"/>
        <v>0.24522030647426551</v>
      </c>
      <c r="P14" s="47">
        <f t="shared" si="7"/>
        <v>1562.372138639488</v>
      </c>
      <c r="Q14" s="47">
        <f t="shared" si="8"/>
        <v>115.04164067639634</v>
      </c>
      <c r="R14" s="47">
        <f t="shared" si="9"/>
        <v>115.04164067639634</v>
      </c>
      <c r="S14" s="126" t="s">
        <v>1407</v>
      </c>
    </row>
    <row r="15" spans="1:19" ht="12.75">
      <c r="A15" s="118">
        <v>50013</v>
      </c>
      <c r="B15" s="115" t="s">
        <v>1315</v>
      </c>
      <c r="C15" s="115" t="s">
        <v>1316</v>
      </c>
      <c r="D15" s="51"/>
      <c r="E15" s="51"/>
      <c r="F15" s="116">
        <v>258.8567443479992</v>
      </c>
      <c r="G15" s="51"/>
      <c r="H15" s="52"/>
      <c r="I15" s="45" t="str">
        <f t="shared" si="0"/>
        <v>JN49DT</v>
      </c>
      <c r="J15" s="45">
        <f t="shared" si="1"/>
        <v>8.25</v>
      </c>
      <c r="K15" s="45">
        <f t="shared" si="2"/>
        <v>49.791666666666664</v>
      </c>
      <c r="L15" s="45" t="str">
        <f t="shared" si="3"/>
        <v>HM68QM</v>
      </c>
      <c r="M15" s="45">
        <f t="shared" si="4"/>
        <v>-26.666666666666668</v>
      </c>
      <c r="N15" s="45">
        <f t="shared" si="5"/>
        <v>38.5</v>
      </c>
      <c r="O15" s="46">
        <f t="shared" si="6"/>
        <v>0.4741199737517079</v>
      </c>
      <c r="P15" s="47">
        <f t="shared" si="7"/>
        <v>3020.7605887642567</v>
      </c>
      <c r="Q15" s="47">
        <f t="shared" si="8"/>
        <v>101.14034994982347</v>
      </c>
      <c r="R15" s="47">
        <f t="shared" si="9"/>
        <v>258.8596500501765</v>
      </c>
      <c r="S15" s="126" t="s">
        <v>1407</v>
      </c>
    </row>
    <row r="16" spans="1:19" ht="12.75">
      <c r="A16" s="118">
        <v>50016</v>
      </c>
      <c r="B16" s="115" t="s">
        <v>1317</v>
      </c>
      <c r="C16" s="115" t="s">
        <v>1318</v>
      </c>
      <c r="D16" s="51">
        <v>10</v>
      </c>
      <c r="E16" s="51" t="s">
        <v>1290</v>
      </c>
      <c r="F16" s="116">
        <v>292.4472925554844</v>
      </c>
      <c r="G16" s="51">
        <v>195</v>
      </c>
      <c r="H16" s="52"/>
      <c r="I16" s="45" t="str">
        <f t="shared" si="0"/>
        <v>JN49DT</v>
      </c>
      <c r="J16" s="45">
        <f t="shared" si="1"/>
        <v>8.25</v>
      </c>
      <c r="K16" s="45">
        <f t="shared" si="2"/>
        <v>49.791666666666664</v>
      </c>
      <c r="L16" s="45" t="str">
        <f t="shared" si="3"/>
        <v>IO91PS</v>
      </c>
      <c r="M16" s="45">
        <f t="shared" si="4"/>
        <v>-0.75</v>
      </c>
      <c r="N16" s="45">
        <f t="shared" si="5"/>
        <v>51.75</v>
      </c>
      <c r="O16" s="46">
        <f t="shared" si="6"/>
        <v>0.10497321603531451</v>
      </c>
      <c r="P16" s="47">
        <f t="shared" si="7"/>
        <v>668.8158513257994</v>
      </c>
      <c r="Q16" s="47">
        <f t="shared" si="8"/>
        <v>67.56158203778106</v>
      </c>
      <c r="R16" s="47">
        <f t="shared" si="9"/>
        <v>292.4384179622189</v>
      </c>
      <c r="S16" s="126" t="s">
        <v>1407</v>
      </c>
    </row>
    <row r="17" spans="1:19" ht="12.75">
      <c r="A17" s="118">
        <v>50016</v>
      </c>
      <c r="B17" s="115" t="s">
        <v>1319</v>
      </c>
      <c r="C17" s="115" t="s">
        <v>1320</v>
      </c>
      <c r="D17" s="51">
        <v>0.2</v>
      </c>
      <c r="E17" s="51" t="s">
        <v>751</v>
      </c>
      <c r="F17" s="116">
        <v>125.77477077597389</v>
      </c>
      <c r="G17" s="51"/>
      <c r="H17" s="52"/>
      <c r="I17" s="45" t="str">
        <f t="shared" si="0"/>
        <v>JN49DT</v>
      </c>
      <c r="J17" s="45">
        <f t="shared" si="1"/>
        <v>8.25</v>
      </c>
      <c r="K17" s="45">
        <f t="shared" si="2"/>
        <v>49.791666666666664</v>
      </c>
      <c r="L17" s="45" t="str">
        <f t="shared" si="3"/>
        <v>KM46CF</v>
      </c>
      <c r="M17" s="45">
        <f t="shared" si="4"/>
        <v>28.166666666666668</v>
      </c>
      <c r="N17" s="45">
        <f t="shared" si="5"/>
        <v>36.208333333333336</v>
      </c>
      <c r="O17" s="46">
        <f t="shared" si="6"/>
        <v>0.3455943704808493</v>
      </c>
      <c r="P17" s="47">
        <f t="shared" si="7"/>
        <v>2201.885412644635</v>
      </c>
      <c r="Q17" s="47">
        <f t="shared" si="8"/>
        <v>125.76774126191472</v>
      </c>
      <c r="R17" s="47">
        <f t="shared" si="9"/>
        <v>125.76774126191472</v>
      </c>
      <c r="S17" s="126" t="s">
        <v>1407</v>
      </c>
    </row>
    <row r="18" spans="1:19" ht="12.75">
      <c r="A18" s="118">
        <v>50019</v>
      </c>
      <c r="B18" s="115" t="s">
        <v>1321</v>
      </c>
      <c r="C18" s="115" t="s">
        <v>1322</v>
      </c>
      <c r="D18" s="51">
        <v>15</v>
      </c>
      <c r="E18" s="51" t="s">
        <v>1399</v>
      </c>
      <c r="F18" s="116">
        <v>183.33761168516924</v>
      </c>
      <c r="G18" s="51">
        <v>400</v>
      </c>
      <c r="H18" s="52"/>
      <c r="I18" s="45" t="str">
        <f t="shared" si="0"/>
        <v>JN49DT</v>
      </c>
      <c r="J18" s="45">
        <f t="shared" si="1"/>
        <v>8.25</v>
      </c>
      <c r="K18" s="45">
        <f t="shared" si="2"/>
        <v>49.791666666666664</v>
      </c>
      <c r="L18" s="45" t="str">
        <f t="shared" si="3"/>
        <v>JN34WR</v>
      </c>
      <c r="M18" s="45">
        <f t="shared" si="4"/>
        <v>7.833333333333333</v>
      </c>
      <c r="N18" s="45">
        <f t="shared" si="5"/>
        <v>44.708333333333336</v>
      </c>
      <c r="O18" s="46">
        <f t="shared" si="6"/>
        <v>0.08885771984398882</v>
      </c>
      <c r="P18" s="47">
        <f t="shared" si="7"/>
        <v>566.139190442006</v>
      </c>
      <c r="Q18" s="47">
        <f t="shared" si="8"/>
        <v>176.66118905509097</v>
      </c>
      <c r="R18" s="47">
        <f t="shared" si="9"/>
        <v>183.33881094490903</v>
      </c>
      <c r="S18" s="126" t="s">
        <v>1407</v>
      </c>
    </row>
    <row r="19" spans="1:19" ht="12.75">
      <c r="A19" s="118">
        <v>50020</v>
      </c>
      <c r="B19" s="115" t="s">
        <v>1323</v>
      </c>
      <c r="C19" s="115" t="s">
        <v>1324</v>
      </c>
      <c r="D19" s="51"/>
      <c r="E19" s="51"/>
      <c r="F19" s="116">
        <v>164.9992081445714</v>
      </c>
      <c r="G19" s="51"/>
      <c r="H19" s="52"/>
      <c r="I19" s="45" t="str">
        <f t="shared" si="0"/>
        <v>JN49DT</v>
      </c>
      <c r="J19" s="45">
        <f t="shared" si="1"/>
        <v>8.25</v>
      </c>
      <c r="K19" s="45">
        <f t="shared" si="2"/>
        <v>49.791666666666664</v>
      </c>
      <c r="L19" s="45" t="str">
        <f t="shared" si="3"/>
        <v>JN52JW</v>
      </c>
      <c r="M19" s="45">
        <f t="shared" si="4"/>
        <v>10.75</v>
      </c>
      <c r="N19" s="45">
        <f t="shared" si="5"/>
        <v>42.916666666666664</v>
      </c>
      <c r="O19" s="46">
        <f t="shared" si="6"/>
        <v>0.12369367603225068</v>
      </c>
      <c r="P19" s="47">
        <f t="shared" si="7"/>
        <v>788.0895181042788</v>
      </c>
      <c r="Q19" s="47">
        <f t="shared" si="8"/>
        <v>164.99436074979243</v>
      </c>
      <c r="R19" s="47">
        <f t="shared" si="9"/>
        <v>164.99436074979243</v>
      </c>
      <c r="S19" s="126" t="s">
        <v>1407</v>
      </c>
    </row>
    <row r="20" spans="1:19" ht="12.75">
      <c r="A20" s="118">
        <v>50020</v>
      </c>
      <c r="B20" s="115" t="s">
        <v>1325</v>
      </c>
      <c r="C20" s="115" t="s">
        <v>1236</v>
      </c>
      <c r="D20" s="51"/>
      <c r="E20" s="51"/>
      <c r="F20" s="116">
        <v>117.28607102992746</v>
      </c>
      <c r="G20" s="51"/>
      <c r="H20" s="53"/>
      <c r="I20" s="45" t="str">
        <f t="shared" si="0"/>
        <v>JN49DT</v>
      </c>
      <c r="J20" s="45">
        <f t="shared" si="1"/>
        <v>8.25</v>
      </c>
      <c r="K20" s="45">
        <f t="shared" si="2"/>
        <v>49.791666666666664</v>
      </c>
      <c r="L20" s="45" t="str">
        <f t="shared" si="3"/>
        <v>JN95VA</v>
      </c>
      <c r="M20" s="45">
        <f t="shared" si="4"/>
        <v>19.75</v>
      </c>
      <c r="N20" s="45">
        <f t="shared" si="5"/>
        <v>45</v>
      </c>
      <c r="O20" s="46">
        <f t="shared" si="6"/>
        <v>0.15928510576310284</v>
      </c>
      <c r="P20" s="47">
        <f t="shared" si="7"/>
        <v>1014.8531943484571</v>
      </c>
      <c r="Q20" s="47">
        <f t="shared" si="8"/>
        <v>117.27738424046406</v>
      </c>
      <c r="R20" s="47">
        <f t="shared" si="9"/>
        <v>117.27738424046406</v>
      </c>
      <c r="S20" s="126"/>
    </row>
    <row r="21" spans="1:19" ht="12.75">
      <c r="A21" s="118">
        <v>50021</v>
      </c>
      <c r="B21" s="115" t="s">
        <v>414</v>
      </c>
      <c r="C21" s="115" t="s">
        <v>415</v>
      </c>
      <c r="D21" s="51">
        <v>8</v>
      </c>
      <c r="E21" s="51" t="s">
        <v>1239</v>
      </c>
      <c r="F21" s="116">
        <v>126.8181698452314</v>
      </c>
      <c r="G21" s="51">
        <v>1219</v>
      </c>
      <c r="H21" s="53"/>
      <c r="I21" s="45" t="str">
        <f t="shared" si="0"/>
        <v>JN49DT</v>
      </c>
      <c r="J21" s="45">
        <f t="shared" si="1"/>
        <v>8.25</v>
      </c>
      <c r="K21" s="45">
        <f t="shared" si="2"/>
        <v>49.791666666666664</v>
      </c>
      <c r="L21" s="45" t="str">
        <f t="shared" si="3"/>
        <v>JN76MC</v>
      </c>
      <c r="M21" s="45">
        <f t="shared" si="4"/>
        <v>15</v>
      </c>
      <c r="N21" s="45">
        <f t="shared" si="5"/>
        <v>46.083333333333336</v>
      </c>
      <c r="O21" s="46">
        <f t="shared" si="6"/>
        <v>0.1020004956353524</v>
      </c>
      <c r="P21" s="47">
        <f t="shared" si="7"/>
        <v>649.8757578415208</v>
      </c>
      <c r="Q21" s="47">
        <f t="shared" si="8"/>
        <v>126.80766997961659</v>
      </c>
      <c r="R21" s="47">
        <f t="shared" si="9"/>
        <v>126.80766997961659</v>
      </c>
      <c r="S21" s="126" t="s">
        <v>1407</v>
      </c>
    </row>
    <row r="22" spans="1:19" ht="12.75">
      <c r="A22" s="118">
        <v>50021</v>
      </c>
      <c r="B22" s="115" t="s">
        <v>1237</v>
      </c>
      <c r="C22" s="115" t="s">
        <v>1238</v>
      </c>
      <c r="D22" s="51"/>
      <c r="E22" s="51"/>
      <c r="F22" s="116">
        <v>92.77536184707839</v>
      </c>
      <c r="G22" s="51"/>
      <c r="H22" s="44"/>
      <c r="I22" s="45" t="str">
        <f t="shared" si="0"/>
        <v>JN49DT</v>
      </c>
      <c r="J22" s="45">
        <f t="shared" si="1"/>
        <v>8.25</v>
      </c>
      <c r="K22" s="45">
        <f t="shared" si="2"/>
        <v>49.791666666666664</v>
      </c>
      <c r="L22" s="45" t="str">
        <f t="shared" si="3"/>
        <v>KN47JG</v>
      </c>
      <c r="M22" s="45">
        <f t="shared" si="4"/>
        <v>28.75</v>
      </c>
      <c r="N22" s="45">
        <f t="shared" si="5"/>
        <v>47.25</v>
      </c>
      <c r="O22" s="46">
        <f t="shared" si="6"/>
        <v>0.2403059920873265</v>
      </c>
      <c r="P22" s="47">
        <f t="shared" si="7"/>
        <v>1531.0615673859834</v>
      </c>
      <c r="Q22" s="47">
        <f t="shared" si="8"/>
        <v>92.77359090372981</v>
      </c>
      <c r="R22" s="47">
        <f t="shared" si="9"/>
        <v>92.77359090372981</v>
      </c>
      <c r="S22" s="126" t="s">
        <v>1407</v>
      </c>
    </row>
    <row r="23" spans="1:19" ht="12.75">
      <c r="A23" s="118">
        <v>50022</v>
      </c>
      <c r="B23" s="115" t="s">
        <v>403</v>
      </c>
      <c r="C23" s="115" t="s">
        <v>1063</v>
      </c>
      <c r="D23" s="51">
        <v>30</v>
      </c>
      <c r="E23" s="51" t="s">
        <v>902</v>
      </c>
      <c r="F23" s="116">
        <v>19.428988685086114</v>
      </c>
      <c r="G23" s="51">
        <v>92</v>
      </c>
      <c r="H23" s="53"/>
      <c r="I23" s="45" t="str">
        <f t="shared" si="0"/>
        <v>JN49DT</v>
      </c>
      <c r="J23" s="45">
        <f t="shared" si="1"/>
        <v>8.25</v>
      </c>
      <c r="K23" s="45">
        <f t="shared" si="2"/>
        <v>49.791666666666664</v>
      </c>
      <c r="L23" s="45" t="str">
        <f t="shared" si="3"/>
        <v>JO55WM</v>
      </c>
      <c r="M23" s="45">
        <f t="shared" si="4"/>
        <v>11.833333333333334</v>
      </c>
      <c r="N23" s="45">
        <f t="shared" si="5"/>
        <v>55.5</v>
      </c>
      <c r="O23" s="46">
        <f t="shared" si="6"/>
        <v>0.10657514884029018</v>
      </c>
      <c r="P23" s="47">
        <f t="shared" si="7"/>
        <v>679.0222458061409</v>
      </c>
      <c r="Q23" s="47">
        <f t="shared" si="8"/>
        <v>19.43846966959923</v>
      </c>
      <c r="R23" s="47">
        <f t="shared" si="9"/>
        <v>19.43846966959923</v>
      </c>
      <c r="S23" s="126" t="s">
        <v>1407</v>
      </c>
    </row>
    <row r="24" spans="1:19" ht="12.75">
      <c r="A24" s="118">
        <v>50023</v>
      </c>
      <c r="B24" s="115" t="s">
        <v>1240</v>
      </c>
      <c r="C24" s="115" t="s">
        <v>1241</v>
      </c>
      <c r="D24" s="51">
        <v>10</v>
      </c>
      <c r="E24" s="51" t="s">
        <v>751</v>
      </c>
      <c r="F24" s="116">
        <v>274.1473429054949</v>
      </c>
      <c r="G24" s="51"/>
      <c r="H24" s="52"/>
      <c r="I24" s="45" t="str">
        <f t="shared" si="0"/>
        <v>JN49DT</v>
      </c>
      <c r="J24" s="45">
        <f t="shared" si="1"/>
        <v>8.25</v>
      </c>
      <c r="K24" s="45">
        <f t="shared" si="2"/>
        <v>49.791666666666664</v>
      </c>
      <c r="L24" s="45" t="str">
        <f t="shared" si="3"/>
        <v>JN39AV</v>
      </c>
      <c r="M24" s="45">
        <f t="shared" si="4"/>
        <v>6</v>
      </c>
      <c r="N24" s="45">
        <f t="shared" si="5"/>
        <v>49.875</v>
      </c>
      <c r="O24" s="46">
        <f t="shared" si="6"/>
        <v>0.025370372454603052</v>
      </c>
      <c r="P24" s="47">
        <f t="shared" si="7"/>
        <v>161.64225402001242</v>
      </c>
      <c r="Q24" s="47">
        <f t="shared" si="8"/>
        <v>85.85433410476318</v>
      </c>
      <c r="R24" s="47">
        <f t="shared" si="9"/>
        <v>274.1456658952368</v>
      </c>
      <c r="S24" s="126" t="s">
        <v>1407</v>
      </c>
    </row>
    <row r="25" spans="1:19" ht="12.75">
      <c r="A25" s="118">
        <v>50023</v>
      </c>
      <c r="B25" s="115" t="s">
        <v>1242</v>
      </c>
      <c r="C25" s="115" t="s">
        <v>1243</v>
      </c>
      <c r="D25" s="51">
        <v>3</v>
      </c>
      <c r="E25" s="51" t="s">
        <v>1244</v>
      </c>
      <c r="F25" s="116">
        <v>66.57972597786589</v>
      </c>
      <c r="G25" s="51"/>
      <c r="H25" s="52"/>
      <c r="I25" s="45" t="str">
        <f t="shared" si="0"/>
        <v>JN49DT</v>
      </c>
      <c r="J25" s="45">
        <f t="shared" si="1"/>
        <v>8.25</v>
      </c>
      <c r="K25" s="45">
        <f t="shared" si="2"/>
        <v>49.791666666666664</v>
      </c>
      <c r="L25" s="45" t="str">
        <f t="shared" si="3"/>
        <v>KO02LL</v>
      </c>
      <c r="M25" s="45">
        <f t="shared" si="4"/>
        <v>20.916666666666668</v>
      </c>
      <c r="N25" s="45">
        <f t="shared" si="5"/>
        <v>52.458333333333336</v>
      </c>
      <c r="O25" s="46">
        <f t="shared" si="6"/>
        <v>0.1461204426336098</v>
      </c>
      <c r="P25" s="47">
        <f t="shared" si="7"/>
        <v>930.977176151518</v>
      </c>
      <c r="Q25" s="47">
        <f t="shared" si="8"/>
        <v>66.58893652484404</v>
      </c>
      <c r="R25" s="47">
        <f t="shared" si="9"/>
        <v>66.58893652484404</v>
      </c>
      <c r="S25" s="126" t="s">
        <v>1407</v>
      </c>
    </row>
    <row r="26" spans="1:19" ht="12.75">
      <c r="A26" s="118">
        <v>50023</v>
      </c>
      <c r="B26" s="115" t="s">
        <v>1245</v>
      </c>
      <c r="C26" s="115" t="s">
        <v>1246</v>
      </c>
      <c r="D26" s="51">
        <v>7</v>
      </c>
      <c r="E26" s="51" t="s">
        <v>1239</v>
      </c>
      <c r="F26" s="116">
        <v>70.65943501583429</v>
      </c>
      <c r="G26" s="51">
        <v>870</v>
      </c>
      <c r="H26" s="54"/>
      <c r="I26" s="45" t="str">
        <f t="shared" si="0"/>
        <v>JN49DT</v>
      </c>
      <c r="J26" s="45">
        <f t="shared" si="1"/>
        <v>8.25</v>
      </c>
      <c r="K26" s="45">
        <f t="shared" si="2"/>
        <v>49.791666666666664</v>
      </c>
      <c r="L26" s="45" t="str">
        <f t="shared" si="3"/>
        <v>MN83KE</v>
      </c>
      <c r="M26" s="45">
        <f t="shared" si="4"/>
        <v>76.83333333333333</v>
      </c>
      <c r="N26" s="45">
        <f t="shared" si="5"/>
        <v>43.166666666666664</v>
      </c>
      <c r="O26" s="46">
        <f t="shared" si="6"/>
        <v>0.8032130652126028</v>
      </c>
      <c r="P26" s="47">
        <f t="shared" si="7"/>
        <v>5117.5114023890565</v>
      </c>
      <c r="Q26" s="47">
        <f t="shared" si="8"/>
        <v>70.66464146475573</v>
      </c>
      <c r="R26" s="47">
        <f t="shared" si="9"/>
        <v>70.66464146475573</v>
      </c>
      <c r="S26" s="126" t="s">
        <v>1407</v>
      </c>
    </row>
    <row r="27" spans="1:19" ht="12.75">
      <c r="A27" s="118">
        <v>50025</v>
      </c>
      <c r="B27" s="115" t="s">
        <v>1247</v>
      </c>
      <c r="C27" s="115" t="s">
        <v>542</v>
      </c>
      <c r="D27" s="51">
        <v>7</v>
      </c>
      <c r="E27" s="51" t="s">
        <v>1399</v>
      </c>
      <c r="F27" s="116">
        <v>159.83260401071115</v>
      </c>
      <c r="G27" s="51"/>
      <c r="H27" s="52"/>
      <c r="I27" s="45" t="str">
        <f t="shared" si="0"/>
        <v>JN49DT</v>
      </c>
      <c r="J27" s="45">
        <f t="shared" si="1"/>
        <v>8.25</v>
      </c>
      <c r="K27" s="45">
        <f t="shared" si="2"/>
        <v>49.791666666666664</v>
      </c>
      <c r="L27" s="45" t="str">
        <f t="shared" si="3"/>
        <v>JM75FV</v>
      </c>
      <c r="M27" s="45">
        <f t="shared" si="4"/>
        <v>14.416666666666666</v>
      </c>
      <c r="N27" s="45">
        <f t="shared" si="5"/>
        <v>35.875</v>
      </c>
      <c r="O27" s="46">
        <f t="shared" si="6"/>
        <v>0.25517279802857074</v>
      </c>
      <c r="P27" s="47">
        <f t="shared" si="7"/>
        <v>1625.7824480794327</v>
      </c>
      <c r="Q27" s="47">
        <f t="shared" si="8"/>
        <v>159.8277379699381</v>
      </c>
      <c r="R27" s="47">
        <f t="shared" si="9"/>
        <v>159.8277379699381</v>
      </c>
      <c r="S27" s="126" t="s">
        <v>1407</v>
      </c>
    </row>
    <row r="28" spans="1:19" ht="12.75">
      <c r="A28" s="118">
        <v>50025</v>
      </c>
      <c r="B28" s="115" t="s">
        <v>1248</v>
      </c>
      <c r="C28" s="115" t="s">
        <v>1249</v>
      </c>
      <c r="D28" s="51">
        <v>40</v>
      </c>
      <c r="E28" s="51" t="s">
        <v>1250</v>
      </c>
      <c r="F28" s="116">
        <v>29.04531593764248</v>
      </c>
      <c r="G28" s="51">
        <v>157</v>
      </c>
      <c r="H28" s="44"/>
      <c r="I28" s="45" t="str">
        <f t="shared" si="0"/>
        <v>JN49DT</v>
      </c>
      <c r="J28" s="45">
        <f t="shared" si="1"/>
        <v>8.25</v>
      </c>
      <c r="K28" s="45">
        <f t="shared" si="2"/>
        <v>49.791666666666664</v>
      </c>
      <c r="L28" s="45" t="str">
        <f t="shared" si="3"/>
        <v>KP11QU</v>
      </c>
      <c r="M28" s="45">
        <f t="shared" si="4"/>
        <v>23.333333333333332</v>
      </c>
      <c r="N28" s="45">
        <f t="shared" si="5"/>
        <v>61.833333333333336</v>
      </c>
      <c r="O28" s="46">
        <f t="shared" si="6"/>
        <v>0.2556560719496721</v>
      </c>
      <c r="P28" s="47">
        <f t="shared" si="7"/>
        <v>1628.861531212946</v>
      </c>
      <c r="Q28" s="47">
        <f t="shared" si="8"/>
        <v>29.06133192132477</v>
      </c>
      <c r="R28" s="47">
        <f t="shared" si="9"/>
        <v>29.06133192132477</v>
      </c>
      <c r="S28" s="126" t="s">
        <v>1407</v>
      </c>
    </row>
    <row r="29" spans="1:19" ht="12.75">
      <c r="A29" s="118">
        <v>50026</v>
      </c>
      <c r="B29" s="115" t="s">
        <v>1251</v>
      </c>
      <c r="C29" s="115" t="s">
        <v>1252</v>
      </c>
      <c r="D29" s="51">
        <v>4</v>
      </c>
      <c r="E29" s="51" t="s">
        <v>1239</v>
      </c>
      <c r="F29" s="116">
        <v>84.53347497302471</v>
      </c>
      <c r="G29" s="51"/>
      <c r="H29" s="52"/>
      <c r="I29" s="45" t="str">
        <f t="shared" si="0"/>
        <v>JN49DT</v>
      </c>
      <c r="J29" s="45">
        <f t="shared" si="1"/>
        <v>8.25</v>
      </c>
      <c r="K29" s="45">
        <f t="shared" si="2"/>
        <v>49.791666666666664</v>
      </c>
      <c r="L29" s="45" t="str">
        <f t="shared" si="3"/>
        <v>KN09BW</v>
      </c>
      <c r="M29" s="45">
        <f t="shared" si="4"/>
        <v>20.083333333333332</v>
      </c>
      <c r="N29" s="45">
        <f t="shared" si="5"/>
        <v>49.916666666666664</v>
      </c>
      <c r="O29" s="46">
        <f t="shared" si="6"/>
        <v>0.13303685575884794</v>
      </c>
      <c r="P29" s="47">
        <f t="shared" si="7"/>
        <v>847.6177190963479</v>
      </c>
      <c r="Q29" s="47">
        <f t="shared" si="8"/>
        <v>84.53526138050427</v>
      </c>
      <c r="R29" s="47">
        <f t="shared" si="9"/>
        <v>84.53526138050427</v>
      </c>
      <c r="S29" s="126" t="s">
        <v>1407</v>
      </c>
    </row>
    <row r="30" spans="1:19" ht="12.75">
      <c r="A30" s="118">
        <v>50027</v>
      </c>
      <c r="B30" s="115" t="s">
        <v>1253</v>
      </c>
      <c r="C30" s="115" t="s">
        <v>1254</v>
      </c>
      <c r="D30" s="51">
        <v>20</v>
      </c>
      <c r="E30" s="51" t="s">
        <v>1255</v>
      </c>
      <c r="F30" s="116">
        <v>220.86399916368117</v>
      </c>
      <c r="G30" s="51"/>
      <c r="H30" s="44"/>
      <c r="I30" s="45" t="str">
        <f t="shared" si="0"/>
        <v>JN49DT</v>
      </c>
      <c r="J30" s="45">
        <f t="shared" si="1"/>
        <v>8.25</v>
      </c>
      <c r="K30" s="45">
        <f t="shared" si="2"/>
        <v>49.791666666666664</v>
      </c>
      <c r="L30" s="45" t="str">
        <f t="shared" si="3"/>
        <v>IM63NX</v>
      </c>
      <c r="M30" s="45">
        <f t="shared" si="4"/>
        <v>-6.916666666666667</v>
      </c>
      <c r="N30" s="45">
        <f t="shared" si="5"/>
        <v>33.958333333333336</v>
      </c>
      <c r="O30" s="46">
        <f t="shared" si="6"/>
        <v>0.3380335256443605</v>
      </c>
      <c r="P30" s="47">
        <f t="shared" si="7"/>
        <v>2153.713001937914</v>
      </c>
      <c r="Q30" s="47">
        <f t="shared" si="8"/>
        <v>139.12921121783523</v>
      </c>
      <c r="R30" s="47">
        <f t="shared" si="9"/>
        <v>220.87078878216477</v>
      </c>
      <c r="S30" s="126" t="s">
        <v>1407</v>
      </c>
    </row>
    <row r="31" spans="1:19" ht="12.75">
      <c r="A31" s="118">
        <v>50030</v>
      </c>
      <c r="B31" s="115" t="s">
        <v>1256</v>
      </c>
      <c r="C31" s="115" t="s">
        <v>1257</v>
      </c>
      <c r="D31" s="51">
        <v>4</v>
      </c>
      <c r="E31" s="51" t="s">
        <v>1258</v>
      </c>
      <c r="F31" s="116">
        <v>133.45761545617478</v>
      </c>
      <c r="G31" s="51">
        <v>485</v>
      </c>
      <c r="H31" s="52"/>
      <c r="I31" s="45" t="str">
        <f t="shared" si="0"/>
        <v>JN49DT</v>
      </c>
      <c r="J31" s="45">
        <f t="shared" si="1"/>
        <v>8.25</v>
      </c>
      <c r="K31" s="45">
        <f t="shared" si="2"/>
        <v>49.791666666666664</v>
      </c>
      <c r="L31" s="45" t="str">
        <f t="shared" si="3"/>
        <v>JN85JO  </v>
      </c>
      <c r="M31" s="45">
        <f t="shared" si="4"/>
        <v>16.75</v>
      </c>
      <c r="N31" s="45">
        <f t="shared" si="5"/>
        <v>45.583333333333336</v>
      </c>
      <c r="O31" s="46">
        <f t="shared" si="6"/>
        <v>0.12384489697664502</v>
      </c>
      <c r="P31" s="47">
        <f t="shared" si="7"/>
        <v>789.0529921072985</v>
      </c>
      <c r="Q31" s="47">
        <f t="shared" si="8"/>
        <v>123.12941400932262</v>
      </c>
      <c r="R31" s="47">
        <f t="shared" si="9"/>
        <v>123.12941400932262</v>
      </c>
      <c r="S31" s="126" t="s">
        <v>1407</v>
      </c>
    </row>
    <row r="32" spans="1:19" ht="12.75">
      <c r="A32" s="118">
        <v>50030</v>
      </c>
      <c r="B32" s="115" t="s">
        <v>1338</v>
      </c>
      <c r="C32" s="115" t="s">
        <v>1339</v>
      </c>
      <c r="D32" s="51"/>
      <c r="E32" s="51"/>
      <c r="F32" s="116">
        <v>237.85159139803272</v>
      </c>
      <c r="G32" s="51"/>
      <c r="H32" s="53"/>
      <c r="I32" s="45" t="str">
        <f t="shared" si="0"/>
        <v>JN49DT</v>
      </c>
      <c r="J32" s="45">
        <f t="shared" si="1"/>
        <v>8.25</v>
      </c>
      <c r="K32" s="45">
        <f t="shared" si="2"/>
        <v>49.791666666666664</v>
      </c>
      <c r="L32" s="45" t="str">
        <f t="shared" si="3"/>
        <v>IN61GE</v>
      </c>
      <c r="M32" s="45">
        <f t="shared" si="4"/>
        <v>-7.5</v>
      </c>
      <c r="N32" s="45">
        <f t="shared" si="5"/>
        <v>41.166666666666664</v>
      </c>
      <c r="O32" s="46">
        <f t="shared" si="6"/>
        <v>0.24372859656063928</v>
      </c>
      <c r="P32" s="47">
        <f t="shared" si="7"/>
        <v>1552.868007266801</v>
      </c>
      <c r="Q32" s="47">
        <f t="shared" si="8"/>
        <v>122.14015210270212</v>
      </c>
      <c r="R32" s="47">
        <f t="shared" si="9"/>
        <v>237.85984789729787</v>
      </c>
      <c r="S32" s="126" t="s">
        <v>1407</v>
      </c>
    </row>
    <row r="33" spans="1:19" ht="12.75">
      <c r="A33" s="118">
        <v>50031</v>
      </c>
      <c r="B33" s="115" t="s">
        <v>1340</v>
      </c>
      <c r="C33" s="115" t="s">
        <v>1341</v>
      </c>
      <c r="D33" s="51">
        <v>10</v>
      </c>
      <c r="E33" s="51" t="s">
        <v>751</v>
      </c>
      <c r="F33" s="116">
        <v>237.94417607632732</v>
      </c>
      <c r="G33" s="51"/>
      <c r="H33" s="44"/>
      <c r="I33" s="45" t="str">
        <f t="shared" si="0"/>
        <v>JN49DT</v>
      </c>
      <c r="J33" s="45">
        <f t="shared" si="1"/>
        <v>8.25</v>
      </c>
      <c r="K33" s="45">
        <f t="shared" si="2"/>
        <v>49.791666666666664</v>
      </c>
      <c r="L33" s="45" t="str">
        <f t="shared" si="3"/>
        <v>IN50NE</v>
      </c>
      <c r="M33" s="45">
        <f t="shared" si="4"/>
        <v>-8.916666666666666</v>
      </c>
      <c r="N33" s="45">
        <f t="shared" si="5"/>
        <v>40.166666666666664</v>
      </c>
      <c r="O33" s="46">
        <f t="shared" si="6"/>
        <v>0.26934403437309173</v>
      </c>
      <c r="P33" s="47">
        <f t="shared" si="7"/>
        <v>1716.0716462012795</v>
      </c>
      <c r="Q33" s="47">
        <f t="shared" si="8"/>
        <v>122.0479125737965</v>
      </c>
      <c r="R33" s="47">
        <f t="shared" si="9"/>
        <v>237.9520874262035</v>
      </c>
      <c r="S33" s="126" t="s">
        <v>1407</v>
      </c>
    </row>
    <row r="34" spans="1:19" ht="12.75">
      <c r="A34" s="118">
        <v>50033</v>
      </c>
      <c r="B34" s="115" t="s">
        <v>1342</v>
      </c>
      <c r="C34" s="115" t="s">
        <v>1129</v>
      </c>
      <c r="D34" s="51">
        <v>25</v>
      </c>
      <c r="E34" s="51" t="s">
        <v>1343</v>
      </c>
      <c r="F34" s="116">
        <v>35.933042453473945</v>
      </c>
      <c r="G34" s="51">
        <v>200</v>
      </c>
      <c r="H34" s="53"/>
      <c r="I34" s="45" t="str">
        <f t="shared" si="0"/>
        <v>JN49DT</v>
      </c>
      <c r="J34" s="45">
        <f t="shared" si="1"/>
        <v>8.25</v>
      </c>
      <c r="K34" s="45">
        <f t="shared" si="2"/>
        <v>49.791666666666664</v>
      </c>
      <c r="L34" s="45" t="str">
        <f t="shared" si="3"/>
        <v>KP30HV</v>
      </c>
      <c r="M34" s="45">
        <f t="shared" si="4"/>
        <v>26.583333333333332</v>
      </c>
      <c r="N34" s="45">
        <f t="shared" si="5"/>
        <v>60.875</v>
      </c>
      <c r="O34" s="46">
        <f t="shared" si="6"/>
        <v>0.2638225951275861</v>
      </c>
      <c r="P34" s="47">
        <f t="shared" si="7"/>
        <v>1680.8929003363894</v>
      </c>
      <c r="Q34" s="47">
        <f t="shared" si="8"/>
        <v>35.949978097995164</v>
      </c>
      <c r="R34" s="47">
        <f t="shared" si="9"/>
        <v>35.949978097995164</v>
      </c>
      <c r="S34" s="126" t="s">
        <v>1407</v>
      </c>
    </row>
    <row r="35" spans="1:19" ht="12.75">
      <c r="A35" s="118">
        <v>50034</v>
      </c>
      <c r="B35" s="115" t="s">
        <v>1344</v>
      </c>
      <c r="C35" s="115" t="s">
        <v>1345</v>
      </c>
      <c r="D35" s="51">
        <v>1</v>
      </c>
      <c r="E35" s="51" t="s">
        <v>1239</v>
      </c>
      <c r="F35" s="116">
        <v>116.79026539206188</v>
      </c>
      <c r="G35" s="51"/>
      <c r="H35" s="44"/>
      <c r="I35" s="45" t="str">
        <f t="shared" si="0"/>
        <v>JN49DT</v>
      </c>
      <c r="J35" s="45">
        <f t="shared" si="1"/>
        <v>8.25</v>
      </c>
      <c r="K35" s="45">
        <f t="shared" si="2"/>
        <v>49.791666666666664</v>
      </c>
      <c r="L35" s="45" t="str">
        <f t="shared" si="3"/>
        <v>KN04ML</v>
      </c>
      <c r="M35" s="45">
        <f t="shared" si="4"/>
        <v>21</v>
      </c>
      <c r="N35" s="45">
        <f t="shared" si="5"/>
        <v>44.458333333333336</v>
      </c>
      <c r="O35" s="46">
        <f t="shared" si="6"/>
        <v>0.1773821323360647</v>
      </c>
      <c r="P35" s="47">
        <f t="shared" si="7"/>
        <v>1130.1547797527692</v>
      </c>
      <c r="Q35" s="47">
        <f t="shared" si="8"/>
        <v>116.78184452394757</v>
      </c>
      <c r="R35" s="47">
        <f t="shared" si="9"/>
        <v>116.78184452394757</v>
      </c>
      <c r="S35" s="126" t="s">
        <v>1407</v>
      </c>
    </row>
    <row r="36" spans="1:19" ht="12.75">
      <c r="A36" s="118">
        <v>50035</v>
      </c>
      <c r="B36" s="115" t="s">
        <v>1346</v>
      </c>
      <c r="C36" s="115" t="s">
        <v>1347</v>
      </c>
      <c r="D36" s="51">
        <v>15</v>
      </c>
      <c r="E36" s="51" t="s">
        <v>1239</v>
      </c>
      <c r="F36" s="116">
        <v>331.2669758767237</v>
      </c>
      <c r="G36" s="51"/>
      <c r="H36" s="53"/>
      <c r="I36" s="45" t="str">
        <f aca="true" t="shared" si="10" ref="I36:I67">UPPER($C$2)</f>
        <v>JN49DT</v>
      </c>
      <c r="J36" s="45">
        <f aca="true" t="shared" si="11" ref="J36:J67">(CODE(MID(I36,1,1))-74)*20+MID(I36,3,1)*2+(CODE(MID(I36,5,1))-65)/12</f>
        <v>8.25</v>
      </c>
      <c r="K36" s="45">
        <f aca="true" t="shared" si="12" ref="K36:K67">(CODE(MID(I36,2,1))-74)*10+MID(I36,4,1)*1+(CODE(MID(I36,6,1))-65)/24</f>
        <v>49.791666666666664</v>
      </c>
      <c r="L36" s="45" t="str">
        <f aca="true" t="shared" si="13" ref="L36:L67">UPPER(C36)</f>
        <v>IP62MB</v>
      </c>
      <c r="M36" s="45">
        <f aca="true" t="shared" si="14" ref="M36:M67">(CODE(MID(L36,1,1))-74)*20+MID(L36,3,1)*2+(CODE(MID(L36,5,1))-65)/12</f>
        <v>-7</v>
      </c>
      <c r="N36" s="45">
        <f aca="true" t="shared" si="15" ref="N36:N67">(CODE(MID(L36,2,1))-74)*10+MID(L36,4,1)*1+(CODE(MID(L36,6,1))-65)/24</f>
        <v>62.041666666666664</v>
      </c>
      <c r="O36" s="46">
        <f aca="true" t="shared" si="16" ref="O36:O67">ACOS(SIN(N36*PI()/180)*SIN(K36*PI()/180)+COS(N36*PI()/180)*COS(K36*PI()/180)*COS((J36-M36)*PI()/180))</f>
        <v>0.2592848497667197</v>
      </c>
      <c r="P36" s="47">
        <f aca="true" t="shared" si="17" ref="P36:P67">IF(C36="","",6371.3*O36)</f>
        <v>1651.9815633187015</v>
      </c>
      <c r="Q36" s="47">
        <f aca="true" t="shared" si="18" ref="Q36:Q67">ACOS((SIN(N36*PI()/180)-SIN(K36*PI()/180)*COS(O36))/(COS(K36*PI()/180)*SIN(O36)))*180/PI()</f>
        <v>28.749067723554464</v>
      </c>
      <c r="R36" s="47">
        <f aca="true" t="shared" si="19" ref="R36:R67">IF(C36="","",IF((SIN((M36-J36)*PI()/180))&lt;0,360-Q36,Q36))</f>
        <v>331.25093227644555</v>
      </c>
      <c r="S36" s="126" t="s">
        <v>1407</v>
      </c>
    </row>
    <row r="37" spans="1:19" ht="12.75">
      <c r="A37" s="118">
        <v>50037</v>
      </c>
      <c r="B37" s="115" t="s">
        <v>1348</v>
      </c>
      <c r="C37" s="115" t="s">
        <v>1287</v>
      </c>
      <c r="D37" s="51">
        <v>15</v>
      </c>
      <c r="E37" s="51" t="s">
        <v>751</v>
      </c>
      <c r="F37" s="116">
        <v>36.10321664287378</v>
      </c>
      <c r="G37" s="51">
        <v>35</v>
      </c>
      <c r="H37" s="53"/>
      <c r="I37" s="45" t="str">
        <f t="shared" si="10"/>
        <v>JN49DT</v>
      </c>
      <c r="J37" s="45">
        <f t="shared" si="11"/>
        <v>8.25</v>
      </c>
      <c r="K37" s="45">
        <f t="shared" si="12"/>
        <v>49.791666666666664</v>
      </c>
      <c r="L37" s="45" t="str">
        <f t="shared" si="13"/>
        <v>KO18CW</v>
      </c>
      <c r="M37" s="45">
        <f t="shared" si="14"/>
        <v>22.166666666666668</v>
      </c>
      <c r="N37" s="45">
        <f t="shared" si="15"/>
        <v>58.916666666666664</v>
      </c>
      <c r="O37" s="46">
        <f t="shared" si="16"/>
        <v>0.21224104625821827</v>
      </c>
      <c r="P37" s="47">
        <f t="shared" si="17"/>
        <v>1352.251378024986</v>
      </c>
      <c r="Q37" s="47">
        <f t="shared" si="18"/>
        <v>36.119128139031396</v>
      </c>
      <c r="R37" s="47">
        <f t="shared" si="19"/>
        <v>36.119128139031396</v>
      </c>
      <c r="S37" s="126" t="s">
        <v>1407</v>
      </c>
    </row>
    <row r="38" spans="1:19" ht="12.75">
      <c r="A38" s="118">
        <v>50040</v>
      </c>
      <c r="B38" s="115" t="s">
        <v>1288</v>
      </c>
      <c r="C38" s="115" t="s">
        <v>1289</v>
      </c>
      <c r="D38" s="51">
        <v>25</v>
      </c>
      <c r="E38" s="51" t="s">
        <v>1290</v>
      </c>
      <c r="F38" s="116">
        <v>131.193626497142</v>
      </c>
      <c r="G38" s="51"/>
      <c r="H38" s="52"/>
      <c r="I38" s="45" t="str">
        <f t="shared" si="10"/>
        <v>JN49DT</v>
      </c>
      <c r="J38" s="45">
        <f t="shared" si="11"/>
        <v>8.25</v>
      </c>
      <c r="K38" s="45">
        <f t="shared" si="12"/>
        <v>49.791666666666664</v>
      </c>
      <c r="L38" s="45" t="str">
        <f t="shared" si="13"/>
        <v>KM17UX</v>
      </c>
      <c r="M38" s="45">
        <f t="shared" si="14"/>
        <v>23.666666666666668</v>
      </c>
      <c r="N38" s="45">
        <f t="shared" si="15"/>
        <v>37.958333333333336</v>
      </c>
      <c r="O38" s="46">
        <f t="shared" si="16"/>
        <v>0.2822423801725231</v>
      </c>
      <c r="P38" s="47">
        <f t="shared" si="17"/>
        <v>1798.2508767931965</v>
      </c>
      <c r="Q38" s="47">
        <f t="shared" si="18"/>
        <v>131.18564784148325</v>
      </c>
      <c r="R38" s="47">
        <f t="shared" si="19"/>
        <v>131.18564784148325</v>
      </c>
      <c r="S38" s="126" t="s">
        <v>1407</v>
      </c>
    </row>
    <row r="39" spans="1:19" ht="12.75">
      <c r="A39" s="118">
        <v>50041</v>
      </c>
      <c r="B39" s="115" t="s">
        <v>1351</v>
      </c>
      <c r="C39" s="115" t="s">
        <v>1352</v>
      </c>
      <c r="D39" s="51">
        <v>5</v>
      </c>
      <c r="E39" s="51" t="s">
        <v>1353</v>
      </c>
      <c r="F39" s="116">
        <v>289.895408014596</v>
      </c>
      <c r="G39" s="51"/>
      <c r="H39" s="44"/>
      <c r="I39" s="45" t="str">
        <f t="shared" si="10"/>
        <v>JN49DT</v>
      </c>
      <c r="J39" s="45">
        <f t="shared" si="11"/>
        <v>8.25</v>
      </c>
      <c r="K39" s="45">
        <f t="shared" si="12"/>
        <v>49.791666666666664</v>
      </c>
      <c r="L39" s="45" t="str">
        <f t="shared" si="13"/>
        <v>JO20EP</v>
      </c>
      <c r="M39" s="45">
        <f t="shared" si="14"/>
        <v>4.333333333333333</v>
      </c>
      <c r="N39" s="45">
        <f t="shared" si="15"/>
        <v>50.625</v>
      </c>
      <c r="O39" s="46">
        <f t="shared" si="16"/>
        <v>0.04609700878524636</v>
      </c>
      <c r="P39" s="47">
        <f t="shared" si="17"/>
        <v>293.6978720734402</v>
      </c>
      <c r="Q39" s="47">
        <f t="shared" si="18"/>
        <v>70.11253691568731</v>
      </c>
      <c r="R39" s="47">
        <f t="shared" si="19"/>
        <v>289.8874630843127</v>
      </c>
      <c r="S39" s="126" t="s">
        <v>1407</v>
      </c>
    </row>
    <row r="40" spans="1:19" ht="12.75">
      <c r="A40" s="118">
        <v>50042</v>
      </c>
      <c r="B40" s="115" t="s">
        <v>399</v>
      </c>
      <c r="C40" s="115" t="s">
        <v>400</v>
      </c>
      <c r="D40" s="51">
        <v>40</v>
      </c>
      <c r="E40" s="51" t="s">
        <v>751</v>
      </c>
      <c r="F40" s="116">
        <v>278.9871041139627</v>
      </c>
      <c r="G40" s="51"/>
      <c r="H40" s="52"/>
      <c r="I40" s="45" t="str">
        <f t="shared" si="10"/>
        <v>JN49DT</v>
      </c>
      <c r="J40" s="45">
        <f t="shared" si="11"/>
        <v>8.25</v>
      </c>
      <c r="K40" s="45">
        <f t="shared" si="12"/>
        <v>49.791666666666664</v>
      </c>
      <c r="L40" s="45" t="str">
        <f t="shared" si="13"/>
        <v>IO70OJ</v>
      </c>
      <c r="M40" s="45">
        <f t="shared" si="14"/>
        <v>-4.833333333333333</v>
      </c>
      <c r="N40" s="45">
        <f t="shared" si="15"/>
        <v>50.375</v>
      </c>
      <c r="O40" s="46">
        <f t="shared" si="16"/>
        <v>0.14668701115862381</v>
      </c>
      <c r="P40" s="47">
        <f t="shared" si="17"/>
        <v>934.58695419494</v>
      </c>
      <c r="Q40" s="47">
        <f t="shared" si="18"/>
        <v>81.01613229663364</v>
      </c>
      <c r="R40" s="47">
        <f t="shared" si="19"/>
        <v>278.98386770336634</v>
      </c>
      <c r="S40" s="126" t="s">
        <v>1407</v>
      </c>
    </row>
    <row r="41" spans="1:19" ht="12.75">
      <c r="A41" s="118">
        <v>50044</v>
      </c>
      <c r="B41" s="115" t="s">
        <v>966</v>
      </c>
      <c r="C41" s="115" t="s">
        <v>967</v>
      </c>
      <c r="D41" s="51">
        <v>0.5</v>
      </c>
      <c r="E41" s="51" t="s">
        <v>1239</v>
      </c>
      <c r="F41" s="116">
        <v>117.4127965781831</v>
      </c>
      <c r="G41" s="51">
        <v>1500</v>
      </c>
      <c r="H41" s="52"/>
      <c r="I41" s="45" t="str">
        <f t="shared" si="10"/>
        <v>JN49DT</v>
      </c>
      <c r="J41" s="45">
        <f t="shared" si="11"/>
        <v>8.25</v>
      </c>
      <c r="K41" s="45">
        <f t="shared" si="12"/>
        <v>49.791666666666664</v>
      </c>
      <c r="L41" s="45" t="str">
        <f t="shared" si="13"/>
        <v>KN13NE</v>
      </c>
      <c r="M41" s="45">
        <f t="shared" si="14"/>
        <v>23.083333333333332</v>
      </c>
      <c r="N41" s="45">
        <f t="shared" si="15"/>
        <v>43.166666666666664</v>
      </c>
      <c r="O41" s="46">
        <f t="shared" si="16"/>
        <v>0.2119096399168363</v>
      </c>
      <c r="P41" s="47">
        <f t="shared" si="17"/>
        <v>1350.1398888021392</v>
      </c>
      <c r="Q41" s="47">
        <f t="shared" si="18"/>
        <v>117.40465571450312</v>
      </c>
      <c r="R41" s="47">
        <f t="shared" si="19"/>
        <v>117.40465571450312</v>
      </c>
      <c r="S41" s="126" t="s">
        <v>1407</v>
      </c>
    </row>
    <row r="42" spans="1:19" ht="12.75">
      <c r="A42" s="118">
        <v>50045</v>
      </c>
      <c r="B42" s="115" t="s">
        <v>1354</v>
      </c>
      <c r="C42" s="115" t="s">
        <v>1355</v>
      </c>
      <c r="D42" s="51">
        <v>20</v>
      </c>
      <c r="E42" s="51" t="s">
        <v>1239</v>
      </c>
      <c r="F42" s="116">
        <v>310.9548875599896</v>
      </c>
      <c r="G42" s="51">
        <v>15</v>
      </c>
      <c r="H42" s="44"/>
      <c r="I42" s="45" t="str">
        <f t="shared" si="10"/>
        <v>JN49DT</v>
      </c>
      <c r="J42" s="45">
        <f t="shared" si="11"/>
        <v>8.25</v>
      </c>
      <c r="K42" s="45">
        <f t="shared" si="12"/>
        <v>49.791666666666664</v>
      </c>
      <c r="L42" s="45" t="str">
        <f t="shared" si="13"/>
        <v>GP60QQ</v>
      </c>
      <c r="M42" s="45">
        <f t="shared" si="14"/>
        <v>-46.666666666666664</v>
      </c>
      <c r="N42" s="45">
        <f t="shared" si="15"/>
        <v>60.666666666666664</v>
      </c>
      <c r="O42" s="46">
        <f t="shared" si="16"/>
        <v>0.5594293847593017</v>
      </c>
      <c r="P42" s="47">
        <f t="shared" si="17"/>
        <v>3564.292439116939</v>
      </c>
      <c r="Q42" s="47">
        <f t="shared" si="18"/>
        <v>49.059059946099296</v>
      </c>
      <c r="R42" s="47">
        <f t="shared" si="19"/>
        <v>310.9409400539007</v>
      </c>
      <c r="S42" s="126" t="s">
        <v>1407</v>
      </c>
    </row>
    <row r="43" spans="1:19" ht="12.75">
      <c r="A43" s="118">
        <v>50046</v>
      </c>
      <c r="B43" s="115" t="s">
        <v>1358</v>
      </c>
      <c r="C43" s="115" t="s">
        <v>1359</v>
      </c>
      <c r="D43" s="51">
        <v>1</v>
      </c>
      <c r="E43" s="51" t="s">
        <v>1239</v>
      </c>
      <c r="F43" s="116">
        <v>8.362167607989065</v>
      </c>
      <c r="G43" s="51">
        <v>200</v>
      </c>
      <c r="H43" s="52"/>
      <c r="I43" s="45" t="str">
        <f t="shared" si="10"/>
        <v>JN49DT</v>
      </c>
      <c r="J43" s="45">
        <f t="shared" si="11"/>
        <v>8.25</v>
      </c>
      <c r="K43" s="45">
        <f t="shared" si="12"/>
        <v>49.791666666666664</v>
      </c>
      <c r="L43" s="45" t="str">
        <f t="shared" si="13"/>
        <v>KN03WH</v>
      </c>
      <c r="M43" s="45">
        <f t="shared" si="14"/>
        <v>21.833333333333332</v>
      </c>
      <c r="N43" s="45">
        <f t="shared" si="15"/>
        <v>43.291666666666664</v>
      </c>
      <c r="O43" s="46">
        <f t="shared" si="16"/>
        <v>0.19816908100143715</v>
      </c>
      <c r="P43" s="47">
        <f t="shared" si="17"/>
        <v>1262.5946657844565</v>
      </c>
      <c r="Q43" s="47">
        <f t="shared" si="18"/>
        <v>119.73744463169012</v>
      </c>
      <c r="R43" s="47">
        <f t="shared" si="19"/>
        <v>119.73744463169012</v>
      </c>
      <c r="S43" s="126" t="s">
        <v>1407</v>
      </c>
    </row>
    <row r="44" spans="1:19" ht="12.75">
      <c r="A44" s="118">
        <v>50046</v>
      </c>
      <c r="B44" s="115" t="s">
        <v>1356</v>
      </c>
      <c r="C44" s="115" t="s">
        <v>1357</v>
      </c>
      <c r="D44" s="51">
        <v>10</v>
      </c>
      <c r="E44" s="51" t="s">
        <v>751</v>
      </c>
      <c r="F44" s="116">
        <v>119.74604089486078</v>
      </c>
      <c r="G44" s="51"/>
      <c r="H44" s="44"/>
      <c r="I44" s="45" t="str">
        <f t="shared" si="10"/>
        <v>JN49DT</v>
      </c>
      <c r="J44" s="45">
        <f t="shared" si="11"/>
        <v>8.25</v>
      </c>
      <c r="K44" s="45">
        <f t="shared" si="12"/>
        <v>49.791666666666664</v>
      </c>
      <c r="L44" s="45" t="str">
        <f t="shared" si="13"/>
        <v>KQ26MM</v>
      </c>
      <c r="M44" s="45">
        <f t="shared" si="14"/>
        <v>25</v>
      </c>
      <c r="N44" s="45">
        <f t="shared" si="15"/>
        <v>76.5</v>
      </c>
      <c r="O44" s="46">
        <f t="shared" si="16"/>
        <v>0.48017993440483986</v>
      </c>
      <c r="P44" s="47">
        <f t="shared" si="17"/>
        <v>3059.3704160735565</v>
      </c>
      <c r="Q44" s="47">
        <f t="shared" si="18"/>
        <v>8.374507454317312</v>
      </c>
      <c r="R44" s="47">
        <f t="shared" si="19"/>
        <v>8.374507454317312</v>
      </c>
      <c r="S44" s="126" t="s">
        <v>1407</v>
      </c>
    </row>
    <row r="45" spans="1:19" ht="12.75">
      <c r="A45" s="118">
        <v>50047</v>
      </c>
      <c r="B45" s="115" t="s">
        <v>1360</v>
      </c>
      <c r="C45" s="115" t="s">
        <v>1361</v>
      </c>
      <c r="D45" s="51">
        <v>10</v>
      </c>
      <c r="E45" s="51" t="s">
        <v>1330</v>
      </c>
      <c r="F45" s="116">
        <v>2.322713959993166</v>
      </c>
      <c r="G45" s="51">
        <v>10</v>
      </c>
      <c r="H45" s="52"/>
      <c r="I45" s="45" t="str">
        <f t="shared" si="10"/>
        <v>JN49DT</v>
      </c>
      <c r="J45" s="45">
        <f t="shared" si="11"/>
        <v>8.25</v>
      </c>
      <c r="K45" s="45">
        <f t="shared" si="12"/>
        <v>49.791666666666664</v>
      </c>
      <c r="L45" s="45" t="str">
        <f t="shared" si="13"/>
        <v>JQ68TB</v>
      </c>
      <c r="M45" s="45">
        <f t="shared" si="14"/>
        <v>13.583333333333334</v>
      </c>
      <c r="N45" s="45">
        <f t="shared" si="15"/>
        <v>78.04166666666667</v>
      </c>
      <c r="O45" s="46">
        <f t="shared" si="16"/>
        <v>0.49427757630891045</v>
      </c>
      <c r="P45" s="47">
        <f t="shared" si="17"/>
        <v>3149.1907219369614</v>
      </c>
      <c r="Q45" s="47">
        <f t="shared" si="18"/>
        <v>2.326699460647173</v>
      </c>
      <c r="R45" s="47">
        <f t="shared" si="19"/>
        <v>2.326699460647173</v>
      </c>
      <c r="S45" s="126" t="s">
        <v>1407</v>
      </c>
    </row>
    <row r="46" spans="1:19" ht="12.75">
      <c r="A46" s="118">
        <v>50048</v>
      </c>
      <c r="B46" s="115" t="s">
        <v>1362</v>
      </c>
      <c r="C46" s="115" t="s">
        <v>1363</v>
      </c>
      <c r="D46" s="51">
        <v>10</v>
      </c>
      <c r="E46" s="51" t="s">
        <v>1239</v>
      </c>
      <c r="F46" s="116">
        <v>6.6841958229599125</v>
      </c>
      <c r="G46" s="51"/>
      <c r="H46" s="52"/>
      <c r="I46" s="45" t="str">
        <f t="shared" si="10"/>
        <v>JN49DT</v>
      </c>
      <c r="J46" s="45">
        <f t="shared" si="11"/>
        <v>8.25</v>
      </c>
      <c r="K46" s="45">
        <f t="shared" si="12"/>
        <v>49.791666666666664</v>
      </c>
      <c r="L46" s="45" t="str">
        <f t="shared" si="13"/>
        <v>JQ94LM</v>
      </c>
      <c r="M46" s="45">
        <f t="shared" si="14"/>
        <v>18.916666666666668</v>
      </c>
      <c r="N46" s="45">
        <f t="shared" si="15"/>
        <v>74.5</v>
      </c>
      <c r="O46" s="46">
        <f t="shared" si="16"/>
        <v>0.43831910411943653</v>
      </c>
      <c r="P46" s="47">
        <f t="shared" si="17"/>
        <v>2792.662508076166</v>
      </c>
      <c r="Q46" s="47">
        <f t="shared" si="18"/>
        <v>6.692836374672939</v>
      </c>
      <c r="R46" s="47">
        <f t="shared" si="19"/>
        <v>6.692836374672939</v>
      </c>
      <c r="S46" s="126" t="s">
        <v>1407</v>
      </c>
    </row>
    <row r="47" spans="1:19" ht="12.75">
      <c r="A47" s="118">
        <v>50049</v>
      </c>
      <c r="B47" s="115" t="s">
        <v>1364</v>
      </c>
      <c r="C47" s="115" t="s">
        <v>1365</v>
      </c>
      <c r="D47" s="51"/>
      <c r="E47" s="51"/>
      <c r="F47" s="116">
        <v>112.8917064818986</v>
      </c>
      <c r="G47" s="51"/>
      <c r="H47" s="52"/>
      <c r="I47" s="45" t="str">
        <f t="shared" si="10"/>
        <v>JN49DT</v>
      </c>
      <c r="J47" s="45">
        <f t="shared" si="11"/>
        <v>8.25</v>
      </c>
      <c r="K47" s="45">
        <f t="shared" si="12"/>
        <v>49.791666666666664</v>
      </c>
      <c r="L47" s="45" t="str">
        <f t="shared" si="13"/>
        <v>KN32DR</v>
      </c>
      <c r="M47" s="45">
        <f t="shared" si="14"/>
        <v>26.25</v>
      </c>
      <c r="N47" s="45">
        <f t="shared" si="15"/>
        <v>42.708333333333336</v>
      </c>
      <c r="O47" s="46">
        <f t="shared" si="16"/>
        <v>0.24903659332518036</v>
      </c>
      <c r="P47" s="47">
        <f t="shared" si="17"/>
        <v>1586.6868470527215</v>
      </c>
      <c r="Q47" s="47">
        <f t="shared" si="18"/>
        <v>112.88464596388809</v>
      </c>
      <c r="R47" s="47">
        <f t="shared" si="19"/>
        <v>112.88464596388809</v>
      </c>
      <c r="S47" s="126" t="s">
        <v>1407</v>
      </c>
    </row>
    <row r="48" spans="1:19" ht="12.75">
      <c r="A48" s="118">
        <v>50050</v>
      </c>
      <c r="B48" s="115" t="s">
        <v>1366</v>
      </c>
      <c r="C48" s="115" t="s">
        <v>1367</v>
      </c>
      <c r="D48" s="51">
        <v>5</v>
      </c>
      <c r="E48" s="51" t="s">
        <v>1239</v>
      </c>
      <c r="F48" s="116">
        <v>115.99992315750319</v>
      </c>
      <c r="G48" s="51">
        <v>1500</v>
      </c>
      <c r="H48" s="52"/>
      <c r="I48" s="45" t="str">
        <f t="shared" si="10"/>
        <v>JN49DT</v>
      </c>
      <c r="J48" s="45">
        <f t="shared" si="11"/>
        <v>8.25</v>
      </c>
      <c r="K48" s="45">
        <f t="shared" si="12"/>
        <v>49.791666666666664</v>
      </c>
      <c r="L48" s="45" t="str">
        <f t="shared" si="13"/>
        <v>KN22GS</v>
      </c>
      <c r="M48" s="45">
        <f t="shared" si="14"/>
        <v>24.5</v>
      </c>
      <c r="N48" s="45">
        <f t="shared" si="15"/>
        <v>42.75</v>
      </c>
      <c r="O48" s="46">
        <f t="shared" si="16"/>
        <v>0.23064708698762226</v>
      </c>
      <c r="P48" s="47">
        <f t="shared" si="17"/>
        <v>1469.5217853242377</v>
      </c>
      <c r="Q48" s="47">
        <f t="shared" si="18"/>
        <v>115.99218707293981</v>
      </c>
      <c r="R48" s="47">
        <f t="shared" si="19"/>
        <v>115.99218707293981</v>
      </c>
      <c r="S48" s="126" t="s">
        <v>1407</v>
      </c>
    </row>
    <row r="49" spans="1:19" ht="12.75">
      <c r="A49" s="118">
        <v>50051</v>
      </c>
      <c r="B49" s="115" t="s">
        <v>1368</v>
      </c>
      <c r="C49" s="115" t="s">
        <v>1029</v>
      </c>
      <c r="D49" s="51">
        <v>30</v>
      </c>
      <c r="E49" s="51" t="s">
        <v>1369</v>
      </c>
      <c r="F49" s="116">
        <v>10.571854937666584</v>
      </c>
      <c r="G49" s="51">
        <v>190</v>
      </c>
      <c r="H49" s="52"/>
      <c r="I49" s="45" t="str">
        <f t="shared" si="10"/>
        <v>JN49DT</v>
      </c>
      <c r="J49" s="45">
        <f t="shared" si="11"/>
        <v>8.25</v>
      </c>
      <c r="K49" s="45">
        <f t="shared" si="12"/>
        <v>49.791666666666664</v>
      </c>
      <c r="L49" s="45" t="str">
        <f t="shared" si="13"/>
        <v>JP99EC</v>
      </c>
      <c r="M49" s="45">
        <f t="shared" si="14"/>
        <v>18.333333333333332</v>
      </c>
      <c r="N49" s="45">
        <f t="shared" si="15"/>
        <v>69.08333333333333</v>
      </c>
      <c r="O49" s="46">
        <f t="shared" si="16"/>
        <v>0.34731754193359987</v>
      </c>
      <c r="P49" s="47">
        <f t="shared" si="17"/>
        <v>2212.864254921545</v>
      </c>
      <c r="Q49" s="47">
        <f t="shared" si="18"/>
        <v>10.581611799670286</v>
      </c>
      <c r="R49" s="47">
        <f t="shared" si="19"/>
        <v>10.581611799670286</v>
      </c>
      <c r="S49" s="126" t="s">
        <v>1407</v>
      </c>
    </row>
    <row r="50" spans="1:19" ht="12.75">
      <c r="A50" s="118">
        <v>50052</v>
      </c>
      <c r="B50" s="115" t="s">
        <v>1370</v>
      </c>
      <c r="C50" s="115" t="s">
        <v>1371</v>
      </c>
      <c r="D50" s="51"/>
      <c r="E50" s="51"/>
      <c r="F50" s="116">
        <v>295.7450487747968</v>
      </c>
      <c r="G50" s="51"/>
      <c r="H50" s="52"/>
      <c r="I50" s="45" t="str">
        <f t="shared" si="10"/>
        <v>JN49DT</v>
      </c>
      <c r="J50" s="45">
        <f t="shared" si="11"/>
        <v>8.25</v>
      </c>
      <c r="K50" s="45">
        <f t="shared" si="12"/>
        <v>49.791666666666664</v>
      </c>
      <c r="L50" s="45" t="str">
        <f t="shared" si="13"/>
        <v>IO63NF</v>
      </c>
      <c r="M50" s="45">
        <f t="shared" si="14"/>
        <v>-6.916666666666667</v>
      </c>
      <c r="N50" s="45">
        <f t="shared" si="15"/>
        <v>53.208333333333336</v>
      </c>
      <c r="O50" s="46">
        <f t="shared" si="16"/>
        <v>0.17483316147606454</v>
      </c>
      <c r="P50" s="47">
        <f t="shared" si="17"/>
        <v>1113.91452171245</v>
      </c>
      <c r="Q50" s="47">
        <f t="shared" si="18"/>
        <v>64.26500604833343</v>
      </c>
      <c r="R50" s="47">
        <f t="shared" si="19"/>
        <v>295.7349939516666</v>
      </c>
      <c r="S50" s="126" t="s">
        <v>1407</v>
      </c>
    </row>
    <row r="51" spans="1:19" ht="12.75">
      <c r="A51" s="118">
        <v>50052</v>
      </c>
      <c r="B51" s="115" t="s">
        <v>1372</v>
      </c>
      <c r="C51" s="115" t="s">
        <v>1373</v>
      </c>
      <c r="D51" s="51">
        <v>10</v>
      </c>
      <c r="E51" s="51" t="s">
        <v>1374</v>
      </c>
      <c r="F51" s="116">
        <v>14.713854936432101</v>
      </c>
      <c r="G51" s="51">
        <v>478</v>
      </c>
      <c r="H51" s="52"/>
      <c r="I51" s="45" t="str">
        <f t="shared" si="10"/>
        <v>JN49DT</v>
      </c>
      <c r="J51" s="45">
        <f t="shared" si="11"/>
        <v>8.25</v>
      </c>
      <c r="K51" s="45">
        <f t="shared" si="12"/>
        <v>49.791666666666664</v>
      </c>
      <c r="L51" s="45" t="str">
        <f t="shared" si="13"/>
        <v>KP07MU</v>
      </c>
      <c r="M51" s="45">
        <f t="shared" si="14"/>
        <v>21</v>
      </c>
      <c r="N51" s="45">
        <f t="shared" si="15"/>
        <v>67.83333333333333</v>
      </c>
      <c r="O51" s="46">
        <f t="shared" si="16"/>
        <v>0.333734651739239</v>
      </c>
      <c r="P51" s="47">
        <f t="shared" si="17"/>
        <v>2126.3235866262135</v>
      </c>
      <c r="Q51" s="47">
        <f t="shared" si="18"/>
        <v>14.726243479276619</v>
      </c>
      <c r="R51" s="47">
        <f t="shared" si="19"/>
        <v>14.726243479276619</v>
      </c>
      <c r="S51" s="126" t="s">
        <v>1407</v>
      </c>
    </row>
    <row r="52" spans="1:19" ht="12.75">
      <c r="A52" s="118">
        <v>50053</v>
      </c>
      <c r="B52" s="115" t="s">
        <v>1375</v>
      </c>
      <c r="C52" s="115" t="s">
        <v>346</v>
      </c>
      <c r="D52" s="51">
        <v>12</v>
      </c>
      <c r="E52" s="51" t="s">
        <v>751</v>
      </c>
      <c r="F52" s="116">
        <v>320.1851209749496</v>
      </c>
      <c r="G52" s="51">
        <v>40</v>
      </c>
      <c r="H52" s="53"/>
      <c r="I52" s="45" t="str">
        <f t="shared" si="10"/>
        <v>JN49DT</v>
      </c>
      <c r="J52" s="45">
        <f t="shared" si="11"/>
        <v>8.25</v>
      </c>
      <c r="K52" s="45">
        <f t="shared" si="12"/>
        <v>49.791666666666664</v>
      </c>
      <c r="L52" s="45" t="str">
        <f t="shared" si="13"/>
        <v>JO22NC</v>
      </c>
      <c r="M52" s="45">
        <f t="shared" si="14"/>
        <v>5.083333333333333</v>
      </c>
      <c r="N52" s="45">
        <f t="shared" si="15"/>
        <v>52.083333333333336</v>
      </c>
      <c r="O52" s="46">
        <f t="shared" si="16"/>
        <v>0.05302562134644928</v>
      </c>
      <c r="P52" s="47">
        <f t="shared" si="17"/>
        <v>337.8421412846323</v>
      </c>
      <c r="Q52" s="47">
        <f t="shared" si="18"/>
        <v>39.827959598456765</v>
      </c>
      <c r="R52" s="47">
        <f t="shared" si="19"/>
        <v>320.17204040154326</v>
      </c>
      <c r="S52" s="126" t="s">
        <v>1407</v>
      </c>
    </row>
    <row r="53" spans="1:19" ht="12.75">
      <c r="A53" s="118">
        <v>50054</v>
      </c>
      <c r="B53" s="115" t="s">
        <v>1376</v>
      </c>
      <c r="C53" s="115" t="s">
        <v>1377</v>
      </c>
      <c r="D53" s="51">
        <v>25</v>
      </c>
      <c r="E53" s="51" t="s">
        <v>1353</v>
      </c>
      <c r="F53" s="116">
        <v>8.480698011171437</v>
      </c>
      <c r="G53" s="51">
        <v>84</v>
      </c>
      <c r="H53" s="44"/>
      <c r="I53" s="45" t="str">
        <f t="shared" si="10"/>
        <v>JN49DT</v>
      </c>
      <c r="J53" s="45">
        <f t="shared" si="11"/>
        <v>8.25</v>
      </c>
      <c r="K53" s="45">
        <f t="shared" si="12"/>
        <v>49.791666666666664</v>
      </c>
      <c r="L53" s="45" t="str">
        <f t="shared" si="13"/>
        <v>JO57EI</v>
      </c>
      <c r="M53" s="45">
        <f t="shared" si="14"/>
        <v>10.333333333333334</v>
      </c>
      <c r="N53" s="45">
        <f t="shared" si="15"/>
        <v>57.333333333333336</v>
      </c>
      <c r="O53" s="46">
        <f t="shared" si="16"/>
        <v>0.13337028756774072</v>
      </c>
      <c r="P53" s="47">
        <f t="shared" si="17"/>
        <v>849.7421131803465</v>
      </c>
      <c r="Q53" s="47">
        <f t="shared" si="18"/>
        <v>8.485436211250725</v>
      </c>
      <c r="R53" s="47">
        <f t="shared" si="19"/>
        <v>8.485436211250725</v>
      </c>
      <c r="S53" s="126" t="s">
        <v>1407</v>
      </c>
    </row>
    <row r="54" spans="1:19" ht="12.75">
      <c r="A54" s="118">
        <v>50055</v>
      </c>
      <c r="B54" s="115" t="s">
        <v>1086</v>
      </c>
      <c r="C54" s="115" t="s">
        <v>1087</v>
      </c>
      <c r="D54" s="51"/>
      <c r="E54" s="51"/>
      <c r="F54" s="116">
        <v>149.00122460655135</v>
      </c>
      <c r="G54" s="51"/>
      <c r="H54" s="53"/>
      <c r="I54" s="45" t="str">
        <f t="shared" si="10"/>
        <v>JN49DT</v>
      </c>
      <c r="J54" s="45">
        <f t="shared" si="11"/>
        <v>8.25</v>
      </c>
      <c r="K54" s="45">
        <f t="shared" si="12"/>
        <v>49.791666666666664</v>
      </c>
      <c r="L54" s="45" t="str">
        <f t="shared" si="13"/>
        <v>JM89BJ</v>
      </c>
      <c r="M54" s="45">
        <f t="shared" si="14"/>
        <v>16.083333333333332</v>
      </c>
      <c r="N54" s="45">
        <f t="shared" si="15"/>
        <v>39.375</v>
      </c>
      <c r="O54" s="46">
        <f t="shared" si="16"/>
        <v>0.20597366198610545</v>
      </c>
      <c r="P54" s="47">
        <f t="shared" si="17"/>
        <v>1312.3199926120737</v>
      </c>
      <c r="Q54" s="47">
        <f t="shared" si="18"/>
        <v>148.99368030644942</v>
      </c>
      <c r="R54" s="47">
        <f t="shared" si="19"/>
        <v>148.99368030644942</v>
      </c>
      <c r="S54" s="126" t="s">
        <v>1407</v>
      </c>
    </row>
    <row r="55" spans="1:19" ht="12.75">
      <c r="A55" s="118">
        <v>50056</v>
      </c>
      <c r="B55" s="115" t="s">
        <v>1378</v>
      </c>
      <c r="C55" s="115" t="s">
        <v>1039</v>
      </c>
      <c r="D55" s="51">
        <v>20</v>
      </c>
      <c r="E55" s="51" t="s">
        <v>1239</v>
      </c>
      <c r="F55" s="116">
        <v>323.07556073824605</v>
      </c>
      <c r="G55" s="51"/>
      <c r="H55" s="44"/>
      <c r="I55" s="45" t="str">
        <f t="shared" si="10"/>
        <v>JN49DT</v>
      </c>
      <c r="J55" s="45">
        <f t="shared" si="11"/>
        <v>8.25</v>
      </c>
      <c r="K55" s="45">
        <f t="shared" si="12"/>
        <v>49.791666666666664</v>
      </c>
      <c r="L55" s="45" t="str">
        <f t="shared" si="13"/>
        <v>HP94BC</v>
      </c>
      <c r="M55" s="45">
        <f t="shared" si="14"/>
        <v>-21.916666666666668</v>
      </c>
      <c r="N55" s="45">
        <f t="shared" si="15"/>
        <v>64.08333333333333</v>
      </c>
      <c r="O55" s="46">
        <f t="shared" si="16"/>
        <v>0.3740950502164353</v>
      </c>
      <c r="P55" s="47">
        <f t="shared" si="17"/>
        <v>2383.471793443974</v>
      </c>
      <c r="Q55" s="47">
        <f t="shared" si="18"/>
        <v>36.94316142395609</v>
      </c>
      <c r="R55" s="47">
        <f t="shared" si="19"/>
        <v>323.0568385760439</v>
      </c>
      <c r="S55" s="126" t="s">
        <v>1407</v>
      </c>
    </row>
    <row r="56" spans="1:19" ht="12.75">
      <c r="A56" s="118">
        <v>50057</v>
      </c>
      <c r="B56" s="115" t="s">
        <v>1379</v>
      </c>
      <c r="C56" s="115" t="s">
        <v>1380</v>
      </c>
      <c r="D56" s="51"/>
      <c r="E56" s="51"/>
      <c r="F56" s="116">
        <v>155.56805721838978</v>
      </c>
      <c r="G56" s="51"/>
      <c r="H56" s="53"/>
      <c r="I56" s="45" t="str">
        <f t="shared" si="10"/>
        <v>JN49DT</v>
      </c>
      <c r="J56" s="45">
        <f t="shared" si="11"/>
        <v>8.25</v>
      </c>
      <c r="K56" s="45">
        <f t="shared" si="12"/>
        <v>49.791666666666664</v>
      </c>
      <c r="L56" s="45" t="str">
        <f t="shared" si="13"/>
        <v>JM78SG </v>
      </c>
      <c r="M56" s="45">
        <f t="shared" si="14"/>
        <v>15.5</v>
      </c>
      <c r="N56" s="45">
        <f t="shared" si="15"/>
        <v>38.25</v>
      </c>
      <c r="O56" s="46">
        <f t="shared" si="16"/>
        <v>0.2207835235231057</v>
      </c>
      <c r="P56" s="47">
        <f t="shared" si="17"/>
        <v>1406.6780634227634</v>
      </c>
      <c r="Q56" s="47">
        <f t="shared" si="18"/>
        <v>153.09248571930902</v>
      </c>
      <c r="R56" s="47">
        <f t="shared" si="19"/>
        <v>153.09248571930902</v>
      </c>
      <c r="S56" s="126" t="s">
        <v>1407</v>
      </c>
    </row>
    <row r="57" spans="1:19" ht="12.75">
      <c r="A57" s="118">
        <v>50058</v>
      </c>
      <c r="B57" s="115" t="s">
        <v>1381</v>
      </c>
      <c r="C57" s="115" t="s">
        <v>1382</v>
      </c>
      <c r="D57" s="51">
        <v>0.2</v>
      </c>
      <c r="E57" s="51" t="s">
        <v>1255</v>
      </c>
      <c r="F57" s="116">
        <v>164.0692886090342</v>
      </c>
      <c r="G57" s="51"/>
      <c r="H57" s="53"/>
      <c r="I57" s="45" t="str">
        <f t="shared" si="10"/>
        <v>JN49DT</v>
      </c>
      <c r="J57" s="45">
        <f t="shared" si="11"/>
        <v>8.25</v>
      </c>
      <c r="K57" s="45">
        <f t="shared" si="12"/>
        <v>49.791666666666664</v>
      </c>
      <c r="L57" s="45" t="str">
        <f t="shared" si="13"/>
        <v>JN47QF</v>
      </c>
      <c r="M57" s="45">
        <f t="shared" si="14"/>
        <v>9.333333333333334</v>
      </c>
      <c r="N57" s="45">
        <f t="shared" si="15"/>
        <v>47.208333333333336</v>
      </c>
      <c r="O57" s="46">
        <f t="shared" si="16"/>
        <v>0.04679459318979684</v>
      </c>
      <c r="P57" s="47">
        <f t="shared" si="17"/>
        <v>298.1423915901526</v>
      </c>
      <c r="Q57" s="47">
        <f t="shared" si="18"/>
        <v>164.06334308725198</v>
      </c>
      <c r="R57" s="47">
        <f t="shared" si="19"/>
        <v>164.06334308725198</v>
      </c>
      <c r="S57" s="126" t="s">
        <v>1407</v>
      </c>
    </row>
    <row r="58" spans="1:19" ht="12.75">
      <c r="A58" s="118">
        <v>50058</v>
      </c>
      <c r="B58" s="115" t="s">
        <v>1383</v>
      </c>
      <c r="C58" s="115" t="s">
        <v>1384</v>
      </c>
      <c r="D58" s="51">
        <v>8</v>
      </c>
      <c r="E58" s="51" t="s">
        <v>1239</v>
      </c>
      <c r="F58" s="116">
        <v>164.08451448846688</v>
      </c>
      <c r="G58" s="51"/>
      <c r="H58" s="44"/>
      <c r="I58" s="45" t="str">
        <f t="shared" si="10"/>
        <v>JN49DT</v>
      </c>
      <c r="J58" s="45">
        <f t="shared" si="11"/>
        <v>8.25</v>
      </c>
      <c r="K58" s="45">
        <f t="shared" si="12"/>
        <v>49.791666666666664</v>
      </c>
      <c r="L58" s="45" t="str">
        <f t="shared" si="13"/>
        <v>JN54DT</v>
      </c>
      <c r="M58" s="45">
        <f t="shared" si="14"/>
        <v>10.25</v>
      </c>
      <c r="N58" s="45">
        <f t="shared" si="15"/>
        <v>44.791666666666664</v>
      </c>
      <c r="O58" s="46">
        <f t="shared" si="16"/>
        <v>0.09041209618881596</v>
      </c>
      <c r="P58" s="47">
        <f t="shared" si="17"/>
        <v>576.0425884478032</v>
      </c>
      <c r="Q58" s="47">
        <f t="shared" si="18"/>
        <v>164.07905447340346</v>
      </c>
      <c r="R58" s="47">
        <f t="shared" si="19"/>
        <v>164.07905447340346</v>
      </c>
      <c r="S58" s="126" t="s">
        <v>1407</v>
      </c>
    </row>
    <row r="59" spans="1:19" ht="12.75">
      <c r="A59" s="118">
        <v>50058</v>
      </c>
      <c r="B59" s="115" t="s">
        <v>1385</v>
      </c>
      <c r="C59" s="115" t="s">
        <v>1386</v>
      </c>
      <c r="D59" s="51">
        <v>10</v>
      </c>
      <c r="E59" s="51" t="s">
        <v>1374</v>
      </c>
      <c r="F59" s="116">
        <v>109.74924639634203</v>
      </c>
      <c r="G59" s="51"/>
      <c r="H59" s="53"/>
      <c r="I59" s="45" t="str">
        <f t="shared" si="10"/>
        <v>JN49DT</v>
      </c>
      <c r="J59" s="45">
        <f t="shared" si="11"/>
        <v>8.25</v>
      </c>
      <c r="K59" s="45">
        <f t="shared" si="12"/>
        <v>49.791666666666664</v>
      </c>
      <c r="L59" s="45" t="str">
        <f t="shared" si="13"/>
        <v>JN87WB</v>
      </c>
      <c r="M59" s="45">
        <f t="shared" si="14"/>
        <v>17.833333333333332</v>
      </c>
      <c r="N59" s="45">
        <f t="shared" si="15"/>
        <v>47.041666666666664</v>
      </c>
      <c r="O59" s="46">
        <f t="shared" si="16"/>
        <v>0.12083027956426906</v>
      </c>
      <c r="P59" s="47">
        <f t="shared" si="17"/>
        <v>769.8459601878275</v>
      </c>
      <c r="Q59" s="47">
        <f t="shared" si="18"/>
        <v>109.74185847743558</v>
      </c>
      <c r="R59" s="47">
        <f t="shared" si="19"/>
        <v>109.74185847743558</v>
      </c>
      <c r="S59" s="126" t="s">
        <v>1407</v>
      </c>
    </row>
    <row r="60" spans="1:19" ht="12.75">
      <c r="A60" s="118">
        <v>50060</v>
      </c>
      <c r="B60" s="115" t="s">
        <v>1387</v>
      </c>
      <c r="C60" s="115" t="s">
        <v>1388</v>
      </c>
      <c r="D60" s="51">
        <v>40</v>
      </c>
      <c r="E60" s="51" t="s">
        <v>751</v>
      </c>
      <c r="F60" s="116">
        <v>321.2443439992084</v>
      </c>
      <c r="G60" s="51">
        <v>270</v>
      </c>
      <c r="H60" s="44"/>
      <c r="I60" s="45" t="str">
        <f t="shared" si="10"/>
        <v>JN49DT</v>
      </c>
      <c r="J60" s="45">
        <f t="shared" si="11"/>
        <v>8.25</v>
      </c>
      <c r="K60" s="45">
        <f t="shared" si="12"/>
        <v>49.791666666666664</v>
      </c>
      <c r="L60" s="45" t="str">
        <f t="shared" si="13"/>
        <v>IO77UO</v>
      </c>
      <c r="M60" s="45">
        <f t="shared" si="14"/>
        <v>-4.333333333333333</v>
      </c>
      <c r="N60" s="45">
        <f t="shared" si="15"/>
        <v>57.583333333333336</v>
      </c>
      <c r="O60" s="46">
        <f t="shared" si="16"/>
        <v>0.18759827042146626</v>
      </c>
      <c r="P60" s="47">
        <f t="shared" si="17"/>
        <v>1195.244860336288</v>
      </c>
      <c r="Q60" s="47">
        <f t="shared" si="18"/>
        <v>38.771176443475625</v>
      </c>
      <c r="R60" s="47">
        <f t="shared" si="19"/>
        <v>321.2288235565244</v>
      </c>
      <c r="S60" s="126" t="s">
        <v>1407</v>
      </c>
    </row>
    <row r="61" spans="1:19" ht="12.75">
      <c r="A61" s="118">
        <v>50063</v>
      </c>
      <c r="B61" s="115" t="s">
        <v>1389</v>
      </c>
      <c r="C61" s="115" t="s">
        <v>1390</v>
      </c>
      <c r="D61" s="51">
        <v>7</v>
      </c>
      <c r="E61" s="51" t="s">
        <v>1391</v>
      </c>
      <c r="F61" s="116">
        <v>57.926781068203894</v>
      </c>
      <c r="G61" s="51"/>
      <c r="H61" s="53"/>
      <c r="I61" s="45" t="str">
        <f t="shared" si="10"/>
        <v>JN49DT</v>
      </c>
      <c r="J61" s="45">
        <f t="shared" si="11"/>
        <v>8.25</v>
      </c>
      <c r="K61" s="45">
        <f t="shared" si="12"/>
        <v>49.791666666666664</v>
      </c>
      <c r="L61" s="45" t="str">
        <f t="shared" si="13"/>
        <v>KO24PS</v>
      </c>
      <c r="M61" s="45">
        <f t="shared" si="14"/>
        <v>25.25</v>
      </c>
      <c r="N61" s="45">
        <f t="shared" si="15"/>
        <v>54.75</v>
      </c>
      <c r="O61" s="46">
        <f t="shared" si="16"/>
        <v>0.2004476761068561</v>
      </c>
      <c r="P61" s="47">
        <f t="shared" si="17"/>
        <v>1277.1122787796123</v>
      </c>
      <c r="Q61" s="47">
        <f t="shared" si="18"/>
        <v>57.93907446703589</v>
      </c>
      <c r="R61" s="47">
        <f t="shared" si="19"/>
        <v>57.93907446703589</v>
      </c>
      <c r="S61" s="126" t="s">
        <v>1407</v>
      </c>
    </row>
    <row r="62" spans="1:19" ht="12.75">
      <c r="A62" s="118">
        <v>50064</v>
      </c>
      <c r="B62" s="115" t="s">
        <v>361</v>
      </c>
      <c r="C62" s="115" t="s">
        <v>362</v>
      </c>
      <c r="D62" s="51">
        <v>30</v>
      </c>
      <c r="E62" s="51" t="s">
        <v>751</v>
      </c>
      <c r="F62" s="116">
        <v>336.00647921725295</v>
      </c>
      <c r="G62" s="51">
        <v>100</v>
      </c>
      <c r="H62" s="53"/>
      <c r="I62" s="45" t="str">
        <f t="shared" si="10"/>
        <v>JN49DT</v>
      </c>
      <c r="J62" s="45">
        <f t="shared" si="11"/>
        <v>8.25</v>
      </c>
      <c r="K62" s="45">
        <f t="shared" si="12"/>
        <v>49.791666666666664</v>
      </c>
      <c r="L62" s="45" t="str">
        <f t="shared" si="13"/>
        <v>IP90JD</v>
      </c>
      <c r="M62" s="45">
        <f t="shared" si="14"/>
        <v>-1.25</v>
      </c>
      <c r="N62" s="45">
        <f t="shared" si="15"/>
        <v>60.125</v>
      </c>
      <c r="O62" s="46">
        <f t="shared" si="16"/>
        <v>0.20347248974381915</v>
      </c>
      <c r="P62" s="47">
        <f t="shared" si="17"/>
        <v>1296.384273904795</v>
      </c>
      <c r="Q62" s="47">
        <f t="shared" si="18"/>
        <v>24.00680618232241</v>
      </c>
      <c r="R62" s="47">
        <f t="shared" si="19"/>
        <v>335.9931938176776</v>
      </c>
      <c r="S62" s="126" t="s">
        <v>1407</v>
      </c>
    </row>
    <row r="63" spans="1:19" ht="12.75">
      <c r="A63" s="118">
        <v>50065</v>
      </c>
      <c r="B63" s="115" t="s">
        <v>1392</v>
      </c>
      <c r="C63" s="115" t="s">
        <v>1393</v>
      </c>
      <c r="D63" s="51">
        <v>10</v>
      </c>
      <c r="E63" s="51" t="s">
        <v>751</v>
      </c>
      <c r="F63" s="116">
        <v>268.70124780965057</v>
      </c>
      <c r="G63" s="51">
        <v>115</v>
      </c>
      <c r="H63" s="44"/>
      <c r="I63" s="45" t="str">
        <f t="shared" si="10"/>
        <v>JN49DT</v>
      </c>
      <c r="J63" s="45">
        <f t="shared" si="11"/>
        <v>8.25</v>
      </c>
      <c r="K63" s="45">
        <f t="shared" si="12"/>
        <v>49.791666666666664</v>
      </c>
      <c r="L63" s="45" t="str">
        <f t="shared" si="13"/>
        <v>IN89WE</v>
      </c>
      <c r="M63" s="45">
        <f t="shared" si="14"/>
        <v>-2.166666666666667</v>
      </c>
      <c r="N63" s="45">
        <f t="shared" si="15"/>
        <v>49.166666666666664</v>
      </c>
      <c r="O63" s="46">
        <f t="shared" si="16"/>
        <v>0.11852915672687603</v>
      </c>
      <c r="P63" s="47">
        <f t="shared" si="17"/>
        <v>755.1848162539453</v>
      </c>
      <c r="Q63" s="47">
        <f t="shared" si="18"/>
        <v>91.29775277591085</v>
      </c>
      <c r="R63" s="47">
        <f t="shared" si="19"/>
        <v>268.70224722408915</v>
      </c>
      <c r="S63" s="126" t="s">
        <v>1407</v>
      </c>
    </row>
    <row r="64" spans="1:19" ht="12.75">
      <c r="A64" s="118">
        <v>50067</v>
      </c>
      <c r="B64" s="115" t="s">
        <v>1394</v>
      </c>
      <c r="C64" s="115" t="s">
        <v>334</v>
      </c>
      <c r="D64" s="51">
        <v>35</v>
      </c>
      <c r="E64" s="51" t="s">
        <v>1395</v>
      </c>
      <c r="F64" s="116">
        <v>23.345601702191612</v>
      </c>
      <c r="G64" s="51">
        <v>192</v>
      </c>
      <c r="H64" s="44"/>
      <c r="I64" s="45" t="str">
        <f t="shared" si="10"/>
        <v>JN49DT</v>
      </c>
      <c r="J64" s="45">
        <f t="shared" si="11"/>
        <v>8.25</v>
      </c>
      <c r="K64" s="45">
        <f t="shared" si="12"/>
        <v>49.791666666666664</v>
      </c>
      <c r="L64" s="45" t="str">
        <f t="shared" si="13"/>
        <v>KP36OI</v>
      </c>
      <c r="M64" s="45">
        <f t="shared" si="14"/>
        <v>27.166666666666668</v>
      </c>
      <c r="N64" s="45">
        <f t="shared" si="15"/>
        <v>66.33333333333333</v>
      </c>
      <c r="O64" s="46">
        <f t="shared" si="16"/>
        <v>0.3343706951432548</v>
      </c>
      <c r="P64" s="47">
        <f t="shared" si="17"/>
        <v>2130.3760099662195</v>
      </c>
      <c r="Q64" s="47">
        <f t="shared" si="18"/>
        <v>23.362310808891973</v>
      </c>
      <c r="R64" s="47">
        <f t="shared" si="19"/>
        <v>23.362310808891973</v>
      </c>
      <c r="S64" s="126" t="s">
        <v>1407</v>
      </c>
    </row>
    <row r="65" spans="1:19" ht="12.75">
      <c r="A65" s="118">
        <v>50068</v>
      </c>
      <c r="B65" s="115" t="s">
        <v>1396</v>
      </c>
      <c r="C65" s="115" t="s">
        <v>1397</v>
      </c>
      <c r="D65" s="51">
        <v>20</v>
      </c>
      <c r="E65" s="51" t="s">
        <v>1239</v>
      </c>
      <c r="F65" s="116">
        <v>118.8388550311949</v>
      </c>
      <c r="G65" s="51">
        <v>670</v>
      </c>
      <c r="H65" s="44"/>
      <c r="I65" s="45" t="str">
        <f t="shared" si="10"/>
        <v>JN49DT</v>
      </c>
      <c r="J65" s="45">
        <f t="shared" si="11"/>
        <v>8.25</v>
      </c>
      <c r="K65" s="45">
        <f t="shared" si="12"/>
        <v>49.791666666666664</v>
      </c>
      <c r="L65" s="45" t="str">
        <f t="shared" si="13"/>
        <v>KN12QP</v>
      </c>
      <c r="M65" s="45">
        <f t="shared" si="14"/>
        <v>23.333333333333332</v>
      </c>
      <c r="N65" s="45">
        <f t="shared" si="15"/>
        <v>42.625</v>
      </c>
      <c r="O65" s="46">
        <f t="shared" si="16"/>
        <v>0.22034290729322725</v>
      </c>
      <c r="P65" s="47">
        <f t="shared" si="17"/>
        <v>1403.870765237339</v>
      </c>
      <c r="Q65" s="47">
        <f t="shared" si="18"/>
        <v>118.8306289106025</v>
      </c>
      <c r="R65" s="47">
        <f t="shared" si="19"/>
        <v>118.8306289106025</v>
      </c>
      <c r="S65" s="126" t="s">
        <v>1407</v>
      </c>
    </row>
    <row r="66" spans="1:19" ht="12.75">
      <c r="A66" s="118">
        <v>50069</v>
      </c>
      <c r="B66" s="115" t="s">
        <v>1261</v>
      </c>
      <c r="C66" s="115" t="s">
        <v>1262</v>
      </c>
      <c r="D66" s="51"/>
      <c r="E66" s="51"/>
      <c r="F66" s="116">
        <v>104.38009061370451</v>
      </c>
      <c r="G66" s="51"/>
      <c r="H66" s="52"/>
      <c r="I66" s="45" t="str">
        <f t="shared" si="10"/>
        <v>JN49DT</v>
      </c>
      <c r="J66" s="45">
        <f t="shared" si="11"/>
        <v>8.25</v>
      </c>
      <c r="K66" s="45">
        <f t="shared" si="12"/>
        <v>49.791666666666664</v>
      </c>
      <c r="L66" s="45" t="str">
        <f t="shared" si="13"/>
        <v>KN44HE</v>
      </c>
      <c r="M66" s="45">
        <f t="shared" si="14"/>
        <v>28.583333333333332</v>
      </c>
      <c r="N66" s="45">
        <f t="shared" si="15"/>
        <v>44.166666666666664</v>
      </c>
      <c r="O66" s="46">
        <f t="shared" si="16"/>
        <v>0.2602371314748768</v>
      </c>
      <c r="P66" s="47">
        <f t="shared" si="17"/>
        <v>1658.0488357658826</v>
      </c>
      <c r="Q66" s="47">
        <f t="shared" si="18"/>
        <v>104.3748822386629</v>
      </c>
      <c r="R66" s="47">
        <f t="shared" si="19"/>
        <v>104.3748822386629</v>
      </c>
      <c r="S66" s="126" t="s">
        <v>1407</v>
      </c>
    </row>
    <row r="67" spans="1:19" ht="12.75">
      <c r="A67" s="118">
        <v>50070</v>
      </c>
      <c r="B67" s="115" t="s">
        <v>1263</v>
      </c>
      <c r="C67" s="115" t="s">
        <v>1264</v>
      </c>
      <c r="D67" s="51"/>
      <c r="E67" s="51"/>
      <c r="F67" s="116">
        <v>213.05874099658567</v>
      </c>
      <c r="G67" s="51"/>
      <c r="H67" s="52"/>
      <c r="I67" s="45" t="str">
        <f t="shared" si="10"/>
        <v>JN49DT</v>
      </c>
      <c r="J67" s="45">
        <f t="shared" si="11"/>
        <v>8.25</v>
      </c>
      <c r="K67" s="45">
        <f t="shared" si="12"/>
        <v>49.791666666666664</v>
      </c>
      <c r="L67" s="45" t="str">
        <f t="shared" si="13"/>
        <v>JN01SU</v>
      </c>
      <c r="M67" s="45">
        <f t="shared" si="14"/>
        <v>1.5</v>
      </c>
      <c r="N67" s="45">
        <f t="shared" si="15"/>
        <v>41.833333333333336</v>
      </c>
      <c r="O67" s="46">
        <f t="shared" si="16"/>
        <v>0.16120302445590995</v>
      </c>
      <c r="P67" s="47">
        <f t="shared" si="17"/>
        <v>1027.0728297159392</v>
      </c>
      <c r="Q67" s="47">
        <f t="shared" si="18"/>
        <v>146.93271512234054</v>
      </c>
      <c r="R67" s="47">
        <f t="shared" si="19"/>
        <v>213.06728487765946</v>
      </c>
      <c r="S67" s="126" t="s">
        <v>1407</v>
      </c>
    </row>
    <row r="68" spans="1:19" ht="12.75">
      <c r="A68" s="118">
        <v>50074</v>
      </c>
      <c r="B68" s="115" t="s">
        <v>1265</v>
      </c>
      <c r="C68" s="115" t="s">
        <v>1266</v>
      </c>
      <c r="D68" s="51">
        <v>10</v>
      </c>
      <c r="E68" s="51" t="s">
        <v>1239</v>
      </c>
      <c r="F68" s="116">
        <v>220.5893411986566</v>
      </c>
      <c r="G68" s="51">
        <v>24</v>
      </c>
      <c r="H68" s="53"/>
      <c r="I68" s="45" t="str">
        <f aca="true" t="shared" si="20" ref="I68:I131">UPPER($C$2)</f>
        <v>JN49DT</v>
      </c>
      <c r="J68" s="45">
        <f aca="true" t="shared" si="21" ref="J68:J131">(CODE(MID(I68,1,1))-74)*20+MID(I68,3,1)*2+(CODE(MID(I68,5,1))-65)/12</f>
        <v>8.25</v>
      </c>
      <c r="K68" s="45">
        <f aca="true" t="shared" si="22" ref="K68:K81">(CODE(MID(I68,2,1))-74)*10+MID(I68,4,1)*1+(CODE(MID(I68,6,1))-65)/24</f>
        <v>49.791666666666664</v>
      </c>
      <c r="L68" s="45" t="str">
        <f aca="true" t="shared" si="23" ref="L68:L81">UPPER(C68)</f>
        <v>IN81TX    </v>
      </c>
      <c r="M68" s="45">
        <f aca="true" t="shared" si="24" ref="M68:M131">(CODE(MID(L68,1,1))-74)*20+MID(L68,3,1)*2+(CODE(MID(L68,5,1))-65)/12</f>
        <v>-2.416666666666667</v>
      </c>
      <c r="N68" s="45">
        <f aca="true" t="shared" si="25" ref="N68:N81">(CODE(MID(L68,2,1))-74)*10+MID(L68,4,1)*1+(CODE(MID(L68,6,1))-65)/24</f>
        <v>41.958333333333336</v>
      </c>
      <c r="O68" s="46">
        <f aca="true" t="shared" si="26" ref="O68:O81">ACOS(SIN(N68*PI()/180)*SIN(K68*PI()/180)+COS(N68*PI()/180)*COS(K68*PI()/180)*COS((J68-M68)*PI()/180))</f>
        <v>0.18803470333439942</v>
      </c>
      <c r="P68" s="47">
        <f aca="true" t="shared" si="27" ref="P68:P81">IF(C68="","",6371.3*O68)</f>
        <v>1198.025505354459</v>
      </c>
      <c r="Q68" s="47">
        <f aca="true" t="shared" si="28" ref="Q68:Q81">ACOS((SIN(N68*PI()/180)-SIN(K68*PI()/180)*COS(O68))/(COS(K68*PI()/180)*SIN(O68)))*180/PI()</f>
        <v>132.57972423040547</v>
      </c>
      <c r="R68" s="47">
        <f aca="true" t="shared" si="29" ref="R68:R81">IF(C68="","",IF((SIN((M68-J68)*PI()/180))&lt;0,360-Q68,Q68))</f>
        <v>227.42027576959453</v>
      </c>
      <c r="S68" s="126" t="s">
        <v>1407</v>
      </c>
    </row>
    <row r="69" spans="1:19" ht="12.75">
      <c r="A69" s="118">
        <v>50075</v>
      </c>
      <c r="B69" s="115" t="s">
        <v>1022</v>
      </c>
      <c r="C69" s="115" t="s">
        <v>1023</v>
      </c>
      <c r="D69" s="51"/>
      <c r="E69" s="51"/>
      <c r="F69" s="116">
        <v>104.08295346855284</v>
      </c>
      <c r="G69" s="51"/>
      <c r="H69" s="53"/>
      <c r="I69" s="45" t="str">
        <f t="shared" si="20"/>
        <v>JN49DT</v>
      </c>
      <c r="J69" s="45">
        <f t="shared" si="21"/>
        <v>8.25</v>
      </c>
      <c r="K69" s="45">
        <f t="shared" si="22"/>
        <v>49.791666666666664</v>
      </c>
      <c r="L69" s="45" t="str">
        <f t="shared" si="23"/>
        <v>KN35FC</v>
      </c>
      <c r="M69" s="45">
        <f t="shared" si="24"/>
        <v>26.416666666666668</v>
      </c>
      <c r="N69" s="45">
        <f t="shared" si="25"/>
        <v>45.083333333333336</v>
      </c>
      <c r="O69" s="46">
        <f t="shared" si="26"/>
        <v>0.22895371757513105</v>
      </c>
      <c r="P69" s="47">
        <f t="shared" si="27"/>
        <v>1458.7328207864325</v>
      </c>
      <c r="Q69" s="47">
        <f t="shared" si="28"/>
        <v>104.07764243266053</v>
      </c>
      <c r="R69" s="47">
        <f t="shared" si="29"/>
        <v>104.07764243266053</v>
      </c>
      <c r="S69" s="126" t="s">
        <v>1407</v>
      </c>
    </row>
    <row r="70" spans="1:19" ht="12.75">
      <c r="A70" s="118">
        <v>50077</v>
      </c>
      <c r="B70" s="115" t="s">
        <v>1267</v>
      </c>
      <c r="C70" s="115" t="s">
        <v>1268</v>
      </c>
      <c r="D70" s="51"/>
      <c r="E70" s="51"/>
      <c r="F70" s="116">
        <v>116.87373335541045</v>
      </c>
      <c r="G70" s="51"/>
      <c r="H70" s="53"/>
      <c r="I70" s="45" t="str">
        <f t="shared" si="20"/>
        <v>JN49DT</v>
      </c>
      <c r="J70" s="45">
        <f t="shared" si="21"/>
        <v>8.25</v>
      </c>
      <c r="K70" s="45">
        <f t="shared" si="22"/>
        <v>49.791666666666664</v>
      </c>
      <c r="L70" s="45" t="str">
        <f t="shared" si="23"/>
        <v>KM74WK</v>
      </c>
      <c r="M70" s="45">
        <f t="shared" si="24"/>
        <v>35.833333333333336</v>
      </c>
      <c r="N70" s="45">
        <f t="shared" si="25"/>
        <v>34.416666666666664</v>
      </c>
      <c r="O70" s="46">
        <f t="shared" si="26"/>
        <v>0.4425108201367769</v>
      </c>
      <c r="P70" s="47">
        <f t="shared" si="27"/>
        <v>2819.3691883374468</v>
      </c>
      <c r="Q70" s="47">
        <f t="shared" si="28"/>
        <v>116.8684722197348</v>
      </c>
      <c r="R70" s="47">
        <f t="shared" si="29"/>
        <v>116.8684722197348</v>
      </c>
      <c r="S70" s="126" t="s">
        <v>1407</v>
      </c>
    </row>
    <row r="71" spans="1:19" ht="12.75">
      <c r="A71" s="118">
        <v>50079</v>
      </c>
      <c r="B71" s="115" t="s">
        <v>1269</v>
      </c>
      <c r="C71" s="115" t="s">
        <v>1270</v>
      </c>
      <c r="D71" s="51">
        <v>10</v>
      </c>
      <c r="E71" s="51" t="s">
        <v>1271</v>
      </c>
      <c r="F71" s="116">
        <v>345.75465822556095</v>
      </c>
      <c r="G71" s="51">
        <v>269</v>
      </c>
      <c r="H71" s="44"/>
      <c r="I71" s="45" t="str">
        <f t="shared" si="20"/>
        <v>JN49DT</v>
      </c>
      <c r="J71" s="45">
        <f t="shared" si="21"/>
        <v>8.25</v>
      </c>
      <c r="K71" s="45">
        <f t="shared" si="22"/>
        <v>49.791666666666664</v>
      </c>
      <c r="L71" s="45" t="str">
        <f t="shared" si="23"/>
        <v>IQ50RX</v>
      </c>
      <c r="M71" s="45">
        <f t="shared" si="24"/>
        <v>-8.583333333333334</v>
      </c>
      <c r="N71" s="45">
        <f t="shared" si="25"/>
        <v>70.95833333333333</v>
      </c>
      <c r="O71" s="46">
        <f t="shared" si="26"/>
        <v>0.39366570509859367</v>
      </c>
      <c r="P71" s="47">
        <f t="shared" si="27"/>
        <v>2508.16230689467</v>
      </c>
      <c r="Q71" s="47">
        <f t="shared" si="28"/>
        <v>14.259460423025901</v>
      </c>
      <c r="R71" s="47">
        <f t="shared" si="29"/>
        <v>345.7405395769741</v>
      </c>
      <c r="S71" s="126" t="s">
        <v>1407</v>
      </c>
    </row>
    <row r="72" spans="1:19" ht="12.75">
      <c r="A72" s="118">
        <v>50080</v>
      </c>
      <c r="B72" s="115" t="s">
        <v>1274</v>
      </c>
      <c r="C72" s="115" t="s">
        <v>1275</v>
      </c>
      <c r="D72" s="51">
        <v>10</v>
      </c>
      <c r="E72" s="51" t="s">
        <v>751</v>
      </c>
      <c r="F72" s="116">
        <v>97.13880849356318</v>
      </c>
      <c r="G72" s="51">
        <v>1300</v>
      </c>
      <c r="H72" s="53"/>
      <c r="I72" s="45" t="str">
        <f t="shared" si="20"/>
        <v>JN49DT</v>
      </c>
      <c r="J72" s="45">
        <f t="shared" si="21"/>
        <v>8.25</v>
      </c>
      <c r="K72" s="45">
        <f t="shared" si="22"/>
        <v>49.791666666666664</v>
      </c>
      <c r="L72" s="45" t="str">
        <f t="shared" si="23"/>
        <v>KN74AL</v>
      </c>
      <c r="M72" s="45">
        <f t="shared" si="24"/>
        <v>34</v>
      </c>
      <c r="N72" s="45">
        <f t="shared" si="25"/>
        <v>44.458333333333336</v>
      </c>
      <c r="O72" s="46">
        <f t="shared" si="26"/>
        <v>0.3178344188026234</v>
      </c>
      <c r="P72" s="47">
        <f t="shared" si="27"/>
        <v>2025.0184325171547</v>
      </c>
      <c r="Q72" s="47">
        <f t="shared" si="28"/>
        <v>97.13579799718124</v>
      </c>
      <c r="R72" s="47">
        <f t="shared" si="29"/>
        <v>97.13579799718124</v>
      </c>
      <c r="S72" s="126" t="s">
        <v>1407</v>
      </c>
    </row>
    <row r="73" spans="1:19" ht="12.75">
      <c r="A73" s="118">
        <v>50080</v>
      </c>
      <c r="B73" s="115" t="s">
        <v>1272</v>
      </c>
      <c r="C73" s="115" t="s">
        <v>1273</v>
      </c>
      <c r="D73" s="51">
        <v>3</v>
      </c>
      <c r="E73" s="51" t="s">
        <v>1401</v>
      </c>
      <c r="F73" s="116">
        <v>121.87863152300223</v>
      </c>
      <c r="G73" s="51">
        <v>50</v>
      </c>
      <c r="H73" s="44"/>
      <c r="I73" s="45" t="str">
        <f t="shared" si="20"/>
        <v>JN49DT</v>
      </c>
      <c r="J73" s="45">
        <f t="shared" si="21"/>
        <v>8.25</v>
      </c>
      <c r="K73" s="45">
        <f t="shared" si="22"/>
        <v>49.791666666666664</v>
      </c>
      <c r="L73" s="45" t="str">
        <f t="shared" si="23"/>
        <v>KM71NU</v>
      </c>
      <c r="M73" s="45">
        <f t="shared" si="24"/>
        <v>35.083333333333336</v>
      </c>
      <c r="N73" s="45">
        <f t="shared" si="25"/>
        <v>31.833333333333332</v>
      </c>
      <c r="O73" s="46">
        <f t="shared" si="26"/>
        <v>0.4685500971187262</v>
      </c>
      <c r="P73" s="47">
        <f t="shared" si="27"/>
        <v>2985.27323377254</v>
      </c>
      <c r="Q73" s="47">
        <f t="shared" si="28"/>
        <v>121.87344192800619</v>
      </c>
      <c r="R73" s="47">
        <f t="shared" si="29"/>
        <v>121.87344192800619</v>
      </c>
      <c r="S73" s="126" t="s">
        <v>1407</v>
      </c>
    </row>
    <row r="74" spans="1:19" ht="12.75">
      <c r="A74" s="118">
        <v>50083</v>
      </c>
      <c r="B74" s="115" t="s">
        <v>37</v>
      </c>
      <c r="C74" s="115" t="s">
        <v>38</v>
      </c>
      <c r="D74" s="51">
        <v>2</v>
      </c>
      <c r="E74" s="51" t="s">
        <v>1276</v>
      </c>
      <c r="F74" s="116">
        <v>98.5915799264273</v>
      </c>
      <c r="G74" s="51"/>
      <c r="H74" s="44"/>
      <c r="I74" s="45" t="str">
        <f t="shared" si="20"/>
        <v>JN49DT</v>
      </c>
      <c r="J74" s="45">
        <f t="shared" si="21"/>
        <v>8.25</v>
      </c>
      <c r="K74" s="45">
        <f t="shared" si="22"/>
        <v>49.791666666666664</v>
      </c>
      <c r="L74" s="45" t="str">
        <f t="shared" si="23"/>
        <v>JN59PL</v>
      </c>
      <c r="M74" s="45">
        <f t="shared" si="24"/>
        <v>11.25</v>
      </c>
      <c r="N74" s="45">
        <f t="shared" si="25"/>
        <v>49.458333333333336</v>
      </c>
      <c r="O74" s="46">
        <f t="shared" si="26"/>
        <v>0.03441094414245449</v>
      </c>
      <c r="P74" s="47">
        <f t="shared" si="27"/>
        <v>219.2424484148203</v>
      </c>
      <c r="Q74" s="47">
        <f t="shared" si="28"/>
        <v>98.58784930399565</v>
      </c>
      <c r="R74" s="47">
        <f t="shared" si="29"/>
        <v>98.58784930399565</v>
      </c>
      <c r="S74" s="126" t="s">
        <v>1407</v>
      </c>
    </row>
    <row r="75" spans="1:19" ht="12.75">
      <c r="A75" s="118">
        <v>50083</v>
      </c>
      <c r="B75" s="115" t="s">
        <v>1277</v>
      </c>
      <c r="C75" s="115" t="s">
        <v>1278</v>
      </c>
      <c r="D75" s="51">
        <v>2</v>
      </c>
      <c r="E75" s="51" t="s">
        <v>1279</v>
      </c>
      <c r="F75" s="116">
        <v>34.14669309681207</v>
      </c>
      <c r="G75" s="51"/>
      <c r="H75" s="53"/>
      <c r="I75" s="45" t="str">
        <f t="shared" si="20"/>
        <v>JN49DT</v>
      </c>
      <c r="J75" s="45">
        <f t="shared" si="21"/>
        <v>8.25</v>
      </c>
      <c r="K75" s="45">
        <f t="shared" si="22"/>
        <v>49.791666666666664</v>
      </c>
      <c r="L75" s="45" t="str">
        <f t="shared" si="23"/>
        <v>JO64QC</v>
      </c>
      <c r="M75" s="45">
        <f t="shared" si="24"/>
        <v>13.333333333333334</v>
      </c>
      <c r="N75" s="45">
        <f t="shared" si="25"/>
        <v>54.083333333333336</v>
      </c>
      <c r="O75" s="46">
        <f t="shared" si="26"/>
        <v>0.0926984675290925</v>
      </c>
      <c r="P75" s="47">
        <f t="shared" si="27"/>
        <v>590.6097461681071</v>
      </c>
      <c r="Q75" s="47">
        <f t="shared" si="28"/>
        <v>34.15994155764122</v>
      </c>
      <c r="R75" s="47">
        <f t="shared" si="29"/>
        <v>34.15994155764122</v>
      </c>
      <c r="S75" s="126" t="s">
        <v>1407</v>
      </c>
    </row>
    <row r="76" spans="1:19" ht="12.75">
      <c r="A76" s="118">
        <v>50084</v>
      </c>
      <c r="B76" s="115" t="s">
        <v>856</v>
      </c>
      <c r="C76" s="115" t="s">
        <v>857</v>
      </c>
      <c r="D76" s="51">
        <v>10</v>
      </c>
      <c r="E76" s="51" t="s">
        <v>1239</v>
      </c>
      <c r="F76" s="116">
        <v>91.06577222421463</v>
      </c>
      <c r="G76" s="51"/>
      <c r="H76" s="53"/>
      <c r="I76" s="45" t="str">
        <f t="shared" si="20"/>
        <v>JN49DT</v>
      </c>
      <c r="J76" s="45">
        <f t="shared" si="21"/>
        <v>8.25</v>
      </c>
      <c r="K76" s="45">
        <f t="shared" si="22"/>
        <v>49.791666666666664</v>
      </c>
      <c r="L76" s="45" t="str">
        <f t="shared" si="23"/>
        <v>KN66LS</v>
      </c>
      <c r="M76" s="45">
        <f t="shared" si="24"/>
        <v>32.916666666666664</v>
      </c>
      <c r="N76" s="45">
        <f t="shared" si="25"/>
        <v>46.75</v>
      </c>
      <c r="O76" s="46">
        <f t="shared" si="26"/>
        <v>0.2900525489107011</v>
      </c>
      <c r="P76" s="47">
        <f t="shared" si="27"/>
        <v>1848.01180487475</v>
      </c>
      <c r="Q76" s="47">
        <f t="shared" si="28"/>
        <v>91.06460077904032</v>
      </c>
      <c r="R76" s="47">
        <f t="shared" si="29"/>
        <v>91.06460077904032</v>
      </c>
      <c r="S76" s="126" t="s">
        <v>1407</v>
      </c>
    </row>
    <row r="77" spans="1:19" ht="12.75">
      <c r="A77" s="118">
        <v>50300</v>
      </c>
      <c r="B77" s="115" t="s">
        <v>1280</v>
      </c>
      <c r="C77" s="115" t="s">
        <v>1281</v>
      </c>
      <c r="D77" s="51">
        <v>10</v>
      </c>
      <c r="E77" s="51" t="s">
        <v>1282</v>
      </c>
      <c r="F77" s="116">
        <v>233.4586910411919</v>
      </c>
      <c r="G77" s="51"/>
      <c r="H77" s="44"/>
      <c r="I77" s="45" t="str">
        <f t="shared" si="20"/>
        <v>JN49DT</v>
      </c>
      <c r="J77" s="45">
        <f t="shared" si="21"/>
        <v>8.25</v>
      </c>
      <c r="K77" s="45">
        <f t="shared" si="22"/>
        <v>49.791666666666664</v>
      </c>
      <c r="L77" s="45" t="str">
        <f t="shared" si="23"/>
        <v>IN96OL  </v>
      </c>
      <c r="M77" s="45">
        <f t="shared" si="24"/>
        <v>-0.8333333333333333</v>
      </c>
      <c r="N77" s="45">
        <f t="shared" si="25"/>
        <v>46.458333333333336</v>
      </c>
      <c r="O77" s="46">
        <f t="shared" si="26"/>
        <v>0.12064462822509192</v>
      </c>
      <c r="P77" s="47">
        <f t="shared" si="27"/>
        <v>768.6631198105282</v>
      </c>
      <c r="Q77" s="47">
        <f t="shared" si="28"/>
        <v>115.36002287053562</v>
      </c>
      <c r="R77" s="47">
        <f t="shared" si="29"/>
        <v>244.6399771294644</v>
      </c>
      <c r="S77" s="126" t="s">
        <v>1407</v>
      </c>
    </row>
    <row r="78" spans="1:19" ht="12.75">
      <c r="A78" s="118">
        <v>50315</v>
      </c>
      <c r="B78" s="115" t="s">
        <v>1283</v>
      </c>
      <c r="C78" s="115" t="s">
        <v>1284</v>
      </c>
      <c r="D78" s="51">
        <v>25</v>
      </c>
      <c r="E78" s="51" t="s">
        <v>1285</v>
      </c>
      <c r="F78" s="116">
        <v>242.92441464858467</v>
      </c>
      <c r="G78" s="51"/>
      <c r="H78" s="53"/>
      <c r="I78" s="45" t="str">
        <f t="shared" si="20"/>
        <v>JN49DT</v>
      </c>
      <c r="J78" s="45">
        <f t="shared" si="21"/>
        <v>8.25</v>
      </c>
      <c r="K78" s="45">
        <f t="shared" si="22"/>
        <v>49.791666666666664</v>
      </c>
      <c r="L78" s="45" t="str">
        <f t="shared" si="23"/>
        <v>JN06CQ</v>
      </c>
      <c r="M78" s="45">
        <f t="shared" si="24"/>
        <v>0.16666666666666666</v>
      </c>
      <c r="N78" s="45">
        <f t="shared" si="25"/>
        <v>46.666666666666664</v>
      </c>
      <c r="O78" s="46">
        <f t="shared" si="26"/>
        <v>0.10857579078567303</v>
      </c>
      <c r="P78" s="47">
        <f t="shared" si="27"/>
        <v>691.7689358327586</v>
      </c>
      <c r="Q78" s="47">
        <f t="shared" si="28"/>
        <v>117.06644169916832</v>
      </c>
      <c r="R78" s="47">
        <f t="shared" si="29"/>
        <v>242.9335583008317</v>
      </c>
      <c r="S78" s="126" t="s">
        <v>1407</v>
      </c>
    </row>
    <row r="79" spans="1:19" ht="12.75">
      <c r="A79" s="118">
        <v>50386</v>
      </c>
      <c r="B79" s="115" t="s">
        <v>1286</v>
      </c>
      <c r="C79" s="115" t="s">
        <v>1326</v>
      </c>
      <c r="D79" s="51">
        <v>8</v>
      </c>
      <c r="E79" s="51" t="s">
        <v>1327</v>
      </c>
      <c r="F79" s="116">
        <v>230.7748334978965</v>
      </c>
      <c r="G79" s="51"/>
      <c r="H79" s="44"/>
      <c r="I79" s="45" t="str">
        <f t="shared" si="20"/>
        <v>JN49DT</v>
      </c>
      <c r="J79" s="45">
        <f t="shared" si="21"/>
        <v>8.25</v>
      </c>
      <c r="K79" s="45">
        <f t="shared" si="22"/>
        <v>49.791666666666664</v>
      </c>
      <c r="L79" s="45" t="str">
        <f t="shared" si="23"/>
        <v>JN05IE</v>
      </c>
      <c r="M79" s="45">
        <f t="shared" si="24"/>
        <v>0.6666666666666666</v>
      </c>
      <c r="N79" s="45">
        <f t="shared" si="25"/>
        <v>45.166666666666664</v>
      </c>
      <c r="O79" s="46">
        <f t="shared" si="26"/>
        <v>0.12038077944812597</v>
      </c>
      <c r="P79" s="47">
        <f t="shared" si="27"/>
        <v>766.9820600978451</v>
      </c>
      <c r="Q79" s="47">
        <f t="shared" si="28"/>
        <v>129.21479582198987</v>
      </c>
      <c r="R79" s="47">
        <f t="shared" si="29"/>
        <v>230.78520417801013</v>
      </c>
      <c r="S79" s="126" t="s">
        <v>1407</v>
      </c>
    </row>
    <row r="80" spans="1:19" ht="12.75">
      <c r="A80" s="118">
        <v>50395</v>
      </c>
      <c r="B80" s="115" t="s">
        <v>1328</v>
      </c>
      <c r="C80" s="115" t="s">
        <v>1329</v>
      </c>
      <c r="D80" s="51">
        <v>10</v>
      </c>
      <c r="E80" s="51" t="s">
        <v>1330</v>
      </c>
      <c r="F80" s="116">
        <v>212.34695937351268</v>
      </c>
      <c r="G80" s="51">
        <v>35</v>
      </c>
      <c r="H80" s="53"/>
      <c r="I80" s="45" t="str">
        <f t="shared" si="20"/>
        <v>JN49DT</v>
      </c>
      <c r="J80" s="45">
        <f t="shared" si="21"/>
        <v>8.25</v>
      </c>
      <c r="K80" s="45">
        <f t="shared" si="22"/>
        <v>49.791666666666664</v>
      </c>
      <c r="L80" s="45" t="str">
        <f t="shared" si="23"/>
        <v>IM98VX</v>
      </c>
      <c r="M80" s="45">
        <f t="shared" si="24"/>
        <v>-0.25</v>
      </c>
      <c r="N80" s="45">
        <f t="shared" si="25"/>
        <v>38.958333333333336</v>
      </c>
      <c r="O80" s="46">
        <f t="shared" si="26"/>
        <v>0.21645903732731808</v>
      </c>
      <c r="P80" s="47">
        <f t="shared" si="27"/>
        <v>1379.1254645235417</v>
      </c>
      <c r="Q80" s="47">
        <f t="shared" si="28"/>
        <v>147.6454350996902</v>
      </c>
      <c r="R80" s="47">
        <f t="shared" si="29"/>
        <v>212.3545649003098</v>
      </c>
      <c r="S80" s="126" t="s">
        <v>1407</v>
      </c>
    </row>
    <row r="81" spans="1:19" ht="12.75">
      <c r="A81" s="118">
        <v>50499</v>
      </c>
      <c r="B81" s="115" t="s">
        <v>1331</v>
      </c>
      <c r="C81" s="115" t="s">
        <v>1332</v>
      </c>
      <c r="D81" s="51">
        <v>15</v>
      </c>
      <c r="E81" s="51" t="s">
        <v>1398</v>
      </c>
      <c r="F81" s="116">
        <v>119.96596184817963</v>
      </c>
      <c r="G81" s="51"/>
      <c r="H81" s="44"/>
      <c r="I81" s="45" t="str">
        <f t="shared" si="20"/>
        <v>JN49DT</v>
      </c>
      <c r="J81" s="45">
        <f t="shared" si="21"/>
        <v>8.25</v>
      </c>
      <c r="K81" s="45">
        <f t="shared" si="22"/>
        <v>49.791666666666664</v>
      </c>
      <c r="L81" s="45" t="str">
        <f t="shared" si="23"/>
        <v>KM64PT</v>
      </c>
      <c r="M81" s="45">
        <f t="shared" si="24"/>
        <v>33.25</v>
      </c>
      <c r="N81" s="45">
        <f t="shared" si="25"/>
        <v>34.791666666666664</v>
      </c>
      <c r="O81" s="46">
        <f t="shared" si="26"/>
        <v>0.4121697357576284</v>
      </c>
      <c r="P81" s="47">
        <f t="shared" si="27"/>
        <v>2626.057037432578</v>
      </c>
      <c r="Q81" s="47">
        <f t="shared" si="28"/>
        <v>119.96009320410994</v>
      </c>
      <c r="R81" s="47">
        <f t="shared" si="29"/>
        <v>119.96009320410994</v>
      </c>
      <c r="S81" s="126" t="s">
        <v>1407</v>
      </c>
    </row>
    <row r="82" spans="1:19" ht="12.75">
      <c r="A82" s="49"/>
      <c r="B82" s="50"/>
      <c r="C82" s="50"/>
      <c r="D82" s="51"/>
      <c r="E82" s="51"/>
      <c r="F82" s="51"/>
      <c r="G82" s="51"/>
      <c r="H82" s="52"/>
      <c r="I82" s="45" t="str">
        <f t="shared" si="20"/>
        <v>JN49DT</v>
      </c>
      <c r="J82" s="45">
        <f t="shared" si="21"/>
        <v>8.25</v>
      </c>
      <c r="K82" s="45">
        <f aca="true" t="shared" si="30" ref="K82:K145">(CODE(MID(I82,2,1))-74)*10+MID(I82,4,1)*1+(CODE(MID(I82,6,1))-65)/24</f>
        <v>49.791666666666664</v>
      </c>
      <c r="L82" s="45">
        <f aca="true" t="shared" si="31" ref="L82:L145">UPPER(C82)</f>
      </c>
      <c r="M82" s="45" t="e">
        <f t="shared" si="24"/>
        <v>#VALUE!</v>
      </c>
      <c r="N82" s="45" t="e">
        <f aca="true" t="shared" si="32" ref="N82:N145">(CODE(MID(L82,2,1))-74)*10+MID(L82,4,1)*1+(CODE(MID(L82,6,1))-65)/24</f>
        <v>#VALUE!</v>
      </c>
      <c r="O82" s="46" t="e">
        <f aca="true" t="shared" si="33" ref="O82:O145">ACOS(SIN(N82*PI()/180)*SIN(K82*PI()/180)+COS(N82*PI()/180)*COS(K82*PI()/180)*COS((J82-M82)*PI()/180))</f>
        <v>#VALUE!</v>
      </c>
      <c r="P82" s="47">
        <f aca="true" t="shared" si="34" ref="P82:P145">IF(C82="","",6371.3*O82)</f>
      </c>
      <c r="Q82" s="47" t="e">
        <f aca="true" t="shared" si="35" ref="Q82:Q145">ACOS((SIN(N82*PI()/180)-SIN(K82*PI()/180)*COS(O82))/(COS(K82*PI()/180)*SIN(O82)))*180/PI()</f>
        <v>#VALUE!</v>
      </c>
      <c r="R82" s="47">
        <f aca="true" t="shared" si="36" ref="R82:R145">IF(C82="","",IF((SIN((M82-J82)*PI()/180))&lt;0,360-Q82,Q82))</f>
      </c>
      <c r="S82" s="126" t="s">
        <v>1407</v>
      </c>
    </row>
    <row r="83" spans="1:19" ht="12.75">
      <c r="A83" s="49"/>
      <c r="B83" s="50"/>
      <c r="C83" s="50"/>
      <c r="D83" s="51"/>
      <c r="E83" s="51"/>
      <c r="F83" s="51"/>
      <c r="G83" s="42"/>
      <c r="H83" s="44"/>
      <c r="I83" s="45" t="str">
        <f t="shared" si="20"/>
        <v>JN49DT</v>
      </c>
      <c r="J83" s="45">
        <f t="shared" si="21"/>
        <v>8.25</v>
      </c>
      <c r="K83" s="45">
        <f t="shared" si="30"/>
        <v>49.791666666666664</v>
      </c>
      <c r="L83" s="45">
        <f t="shared" si="31"/>
      </c>
      <c r="M83" s="45" t="e">
        <f t="shared" si="24"/>
        <v>#VALUE!</v>
      </c>
      <c r="N83" s="45" t="e">
        <f t="shared" si="32"/>
        <v>#VALUE!</v>
      </c>
      <c r="O83" s="46" t="e">
        <f t="shared" si="33"/>
        <v>#VALUE!</v>
      </c>
      <c r="P83" s="47">
        <f t="shared" si="34"/>
      </c>
      <c r="Q83" s="47" t="e">
        <f t="shared" si="35"/>
        <v>#VALUE!</v>
      </c>
      <c r="R83" s="47">
        <f t="shared" si="36"/>
      </c>
      <c r="S83" s="126" t="s">
        <v>1407</v>
      </c>
    </row>
    <row r="84" spans="1:19" ht="12.75">
      <c r="A84" s="49"/>
      <c r="B84" s="50"/>
      <c r="C84" s="50"/>
      <c r="D84" s="51"/>
      <c r="E84" s="51"/>
      <c r="F84" s="51"/>
      <c r="G84" s="51"/>
      <c r="H84" s="52"/>
      <c r="I84" s="45" t="str">
        <f t="shared" si="20"/>
        <v>JN49DT</v>
      </c>
      <c r="J84" s="45">
        <f t="shared" si="21"/>
        <v>8.25</v>
      </c>
      <c r="K84" s="45">
        <f t="shared" si="30"/>
        <v>49.791666666666664</v>
      </c>
      <c r="L84" s="45">
        <f t="shared" si="31"/>
      </c>
      <c r="M84" s="45" t="e">
        <f t="shared" si="24"/>
        <v>#VALUE!</v>
      </c>
      <c r="N84" s="45" t="e">
        <f t="shared" si="32"/>
        <v>#VALUE!</v>
      </c>
      <c r="O84" s="46" t="e">
        <f t="shared" si="33"/>
        <v>#VALUE!</v>
      </c>
      <c r="P84" s="47">
        <f t="shared" si="34"/>
      </c>
      <c r="Q84" s="47" t="e">
        <f t="shared" si="35"/>
        <v>#VALUE!</v>
      </c>
      <c r="R84" s="47">
        <f t="shared" si="36"/>
      </c>
      <c r="S84" s="126" t="s">
        <v>1407</v>
      </c>
    </row>
    <row r="85" spans="1:19" ht="12.75">
      <c r="A85" s="49"/>
      <c r="B85" s="50"/>
      <c r="C85" s="50"/>
      <c r="D85" s="51"/>
      <c r="E85" s="51"/>
      <c r="F85" s="51"/>
      <c r="G85" s="51"/>
      <c r="H85" s="52"/>
      <c r="I85" s="45" t="str">
        <f t="shared" si="20"/>
        <v>JN49DT</v>
      </c>
      <c r="J85" s="45">
        <f t="shared" si="21"/>
        <v>8.25</v>
      </c>
      <c r="K85" s="45">
        <f t="shared" si="30"/>
        <v>49.791666666666664</v>
      </c>
      <c r="L85" s="45">
        <f t="shared" si="31"/>
      </c>
      <c r="M85" s="45" t="e">
        <f t="shared" si="24"/>
        <v>#VALUE!</v>
      </c>
      <c r="N85" s="45" t="e">
        <f t="shared" si="32"/>
        <v>#VALUE!</v>
      </c>
      <c r="O85" s="46" t="e">
        <f t="shared" si="33"/>
        <v>#VALUE!</v>
      </c>
      <c r="P85" s="47">
        <f t="shared" si="34"/>
      </c>
      <c r="Q85" s="47" t="e">
        <f t="shared" si="35"/>
        <v>#VALUE!</v>
      </c>
      <c r="R85" s="47">
        <f t="shared" si="36"/>
      </c>
      <c r="S85" s="126" t="s">
        <v>1407</v>
      </c>
    </row>
    <row r="86" spans="1:19" ht="12.75">
      <c r="A86" s="49"/>
      <c r="B86" s="50"/>
      <c r="C86" s="50"/>
      <c r="D86" s="51"/>
      <c r="E86" s="51"/>
      <c r="F86" s="51"/>
      <c r="G86" s="51"/>
      <c r="H86" s="52"/>
      <c r="I86" s="45" t="str">
        <f t="shared" si="20"/>
        <v>JN49DT</v>
      </c>
      <c r="J86" s="45">
        <f t="shared" si="21"/>
        <v>8.25</v>
      </c>
      <c r="K86" s="45">
        <f t="shared" si="30"/>
        <v>49.791666666666664</v>
      </c>
      <c r="L86" s="45">
        <f t="shared" si="31"/>
      </c>
      <c r="M86" s="45" t="e">
        <f t="shared" si="24"/>
        <v>#VALUE!</v>
      </c>
      <c r="N86" s="45" t="e">
        <f t="shared" si="32"/>
        <v>#VALUE!</v>
      </c>
      <c r="O86" s="46" t="e">
        <f t="shared" si="33"/>
        <v>#VALUE!</v>
      </c>
      <c r="P86" s="47">
        <f t="shared" si="34"/>
      </c>
      <c r="Q86" s="47" t="e">
        <f t="shared" si="35"/>
        <v>#VALUE!</v>
      </c>
      <c r="R86" s="47">
        <f t="shared" si="36"/>
      </c>
      <c r="S86" s="126" t="s">
        <v>1407</v>
      </c>
    </row>
    <row r="87" spans="1:19" ht="12.75">
      <c r="A87" s="49"/>
      <c r="B87" s="50"/>
      <c r="C87" s="50"/>
      <c r="D87" s="51"/>
      <c r="E87" s="51"/>
      <c r="F87" s="51"/>
      <c r="G87" s="51"/>
      <c r="H87" s="52"/>
      <c r="I87" s="45" t="str">
        <f t="shared" si="20"/>
        <v>JN49DT</v>
      </c>
      <c r="J87" s="45">
        <f t="shared" si="21"/>
        <v>8.25</v>
      </c>
      <c r="K87" s="45">
        <f t="shared" si="30"/>
        <v>49.791666666666664</v>
      </c>
      <c r="L87" s="45">
        <f t="shared" si="31"/>
      </c>
      <c r="M87" s="45" t="e">
        <f t="shared" si="24"/>
        <v>#VALUE!</v>
      </c>
      <c r="N87" s="45" t="e">
        <f t="shared" si="32"/>
        <v>#VALUE!</v>
      </c>
      <c r="O87" s="46" t="e">
        <f t="shared" si="33"/>
        <v>#VALUE!</v>
      </c>
      <c r="P87" s="47">
        <f t="shared" si="34"/>
      </c>
      <c r="Q87" s="47" t="e">
        <f t="shared" si="35"/>
        <v>#VALUE!</v>
      </c>
      <c r="R87" s="47">
        <f t="shared" si="36"/>
      </c>
      <c r="S87" s="126" t="s">
        <v>1407</v>
      </c>
    </row>
    <row r="88" spans="1:19" ht="12.75">
      <c r="A88" s="49"/>
      <c r="B88" s="50"/>
      <c r="C88" s="50"/>
      <c r="D88" s="51"/>
      <c r="E88" s="51"/>
      <c r="F88" s="51"/>
      <c r="G88" s="51"/>
      <c r="H88" s="52"/>
      <c r="I88" s="45" t="str">
        <f t="shared" si="20"/>
        <v>JN49DT</v>
      </c>
      <c r="J88" s="45">
        <f t="shared" si="21"/>
        <v>8.25</v>
      </c>
      <c r="K88" s="45">
        <f t="shared" si="30"/>
        <v>49.791666666666664</v>
      </c>
      <c r="L88" s="45">
        <f t="shared" si="31"/>
      </c>
      <c r="M88" s="45" t="e">
        <f t="shared" si="24"/>
        <v>#VALUE!</v>
      </c>
      <c r="N88" s="45" t="e">
        <f t="shared" si="32"/>
        <v>#VALUE!</v>
      </c>
      <c r="O88" s="46" t="e">
        <f t="shared" si="33"/>
        <v>#VALUE!</v>
      </c>
      <c r="P88" s="47">
        <f t="shared" si="34"/>
      </c>
      <c r="Q88" s="47" t="e">
        <f t="shared" si="35"/>
        <v>#VALUE!</v>
      </c>
      <c r="R88" s="47">
        <f t="shared" si="36"/>
      </c>
      <c r="S88" s="126" t="s">
        <v>1407</v>
      </c>
    </row>
    <row r="89" spans="1:19" ht="12.75">
      <c r="A89" s="49"/>
      <c r="B89" s="50"/>
      <c r="C89" s="50"/>
      <c r="D89" s="51"/>
      <c r="E89" s="51"/>
      <c r="F89" s="51"/>
      <c r="G89" s="51"/>
      <c r="H89" s="52"/>
      <c r="I89" s="45" t="str">
        <f t="shared" si="20"/>
        <v>JN49DT</v>
      </c>
      <c r="J89" s="45">
        <f t="shared" si="21"/>
        <v>8.25</v>
      </c>
      <c r="K89" s="45">
        <f t="shared" si="30"/>
        <v>49.791666666666664</v>
      </c>
      <c r="L89" s="45">
        <f t="shared" si="31"/>
      </c>
      <c r="M89" s="45" t="e">
        <f t="shared" si="24"/>
        <v>#VALUE!</v>
      </c>
      <c r="N89" s="45" t="e">
        <f t="shared" si="32"/>
        <v>#VALUE!</v>
      </c>
      <c r="O89" s="46" t="e">
        <f t="shared" si="33"/>
        <v>#VALUE!</v>
      </c>
      <c r="P89" s="47">
        <f t="shared" si="34"/>
      </c>
      <c r="Q89" s="47" t="e">
        <f t="shared" si="35"/>
        <v>#VALUE!</v>
      </c>
      <c r="R89" s="47">
        <f t="shared" si="36"/>
      </c>
      <c r="S89" s="126" t="s">
        <v>1407</v>
      </c>
    </row>
    <row r="90" spans="1:19" ht="12.75">
      <c r="A90" s="49"/>
      <c r="B90" s="50"/>
      <c r="C90" s="50"/>
      <c r="D90" s="51"/>
      <c r="E90" s="51"/>
      <c r="F90" s="51"/>
      <c r="G90" s="51"/>
      <c r="H90" s="44"/>
      <c r="I90" s="45" t="str">
        <f t="shared" si="20"/>
        <v>JN49DT</v>
      </c>
      <c r="J90" s="45">
        <f t="shared" si="21"/>
        <v>8.25</v>
      </c>
      <c r="K90" s="45">
        <f t="shared" si="30"/>
        <v>49.791666666666664</v>
      </c>
      <c r="L90" s="45">
        <f t="shared" si="31"/>
      </c>
      <c r="M90" s="45" t="e">
        <f t="shared" si="24"/>
        <v>#VALUE!</v>
      </c>
      <c r="N90" s="45" t="e">
        <f t="shared" si="32"/>
        <v>#VALUE!</v>
      </c>
      <c r="O90" s="46" t="e">
        <f t="shared" si="33"/>
        <v>#VALUE!</v>
      </c>
      <c r="P90" s="47">
        <f t="shared" si="34"/>
      </c>
      <c r="Q90" s="47" t="e">
        <f t="shared" si="35"/>
        <v>#VALUE!</v>
      </c>
      <c r="R90" s="47">
        <f t="shared" si="36"/>
      </c>
      <c r="S90" s="126" t="s">
        <v>1407</v>
      </c>
    </row>
    <row r="91" spans="1:19" ht="12.75">
      <c r="A91" s="41"/>
      <c r="B91" s="42"/>
      <c r="C91" s="42"/>
      <c r="D91" s="42"/>
      <c r="E91" s="43"/>
      <c r="F91" s="43"/>
      <c r="G91" s="42"/>
      <c r="H91" s="44"/>
      <c r="I91" s="45" t="str">
        <f t="shared" si="20"/>
        <v>JN49DT</v>
      </c>
      <c r="J91" s="45">
        <f t="shared" si="21"/>
        <v>8.25</v>
      </c>
      <c r="K91" s="45">
        <f t="shared" si="30"/>
        <v>49.791666666666664</v>
      </c>
      <c r="L91" s="45">
        <f t="shared" si="31"/>
      </c>
      <c r="M91" s="45" t="e">
        <f t="shared" si="24"/>
        <v>#VALUE!</v>
      </c>
      <c r="N91" s="45" t="e">
        <f t="shared" si="32"/>
        <v>#VALUE!</v>
      </c>
      <c r="O91" s="46" t="e">
        <f t="shared" si="33"/>
        <v>#VALUE!</v>
      </c>
      <c r="P91" s="47">
        <f t="shared" si="34"/>
      </c>
      <c r="Q91" s="47" t="e">
        <f t="shared" si="35"/>
        <v>#VALUE!</v>
      </c>
      <c r="R91" s="47">
        <f t="shared" si="36"/>
      </c>
      <c r="S91" s="126" t="s">
        <v>1407</v>
      </c>
    </row>
    <row r="92" spans="1:19" ht="12.75">
      <c r="A92" s="49"/>
      <c r="B92" s="50"/>
      <c r="C92" s="50"/>
      <c r="D92" s="51"/>
      <c r="E92" s="51"/>
      <c r="F92" s="51"/>
      <c r="G92" s="51"/>
      <c r="H92" s="52"/>
      <c r="I92" s="45" t="str">
        <f t="shared" si="20"/>
        <v>JN49DT</v>
      </c>
      <c r="J92" s="45">
        <f t="shared" si="21"/>
        <v>8.25</v>
      </c>
      <c r="K92" s="45">
        <f t="shared" si="30"/>
        <v>49.791666666666664</v>
      </c>
      <c r="L92" s="45">
        <f t="shared" si="31"/>
      </c>
      <c r="M92" s="45" t="e">
        <f t="shared" si="24"/>
        <v>#VALUE!</v>
      </c>
      <c r="N92" s="45" t="e">
        <f t="shared" si="32"/>
        <v>#VALUE!</v>
      </c>
      <c r="O92" s="46" t="e">
        <f t="shared" si="33"/>
        <v>#VALUE!</v>
      </c>
      <c r="P92" s="47">
        <f t="shared" si="34"/>
      </c>
      <c r="Q92" s="47" t="e">
        <f t="shared" si="35"/>
        <v>#VALUE!</v>
      </c>
      <c r="R92" s="47">
        <f t="shared" si="36"/>
      </c>
      <c r="S92" s="126" t="s">
        <v>1407</v>
      </c>
    </row>
    <row r="93" spans="1:19" ht="12.75">
      <c r="A93" s="49"/>
      <c r="B93" s="50"/>
      <c r="C93" s="50"/>
      <c r="D93" s="51"/>
      <c r="E93" s="51"/>
      <c r="F93" s="51"/>
      <c r="G93" s="51"/>
      <c r="H93" s="52"/>
      <c r="I93" s="45" t="str">
        <f t="shared" si="20"/>
        <v>JN49DT</v>
      </c>
      <c r="J93" s="45">
        <f t="shared" si="21"/>
        <v>8.25</v>
      </c>
      <c r="K93" s="45">
        <f t="shared" si="30"/>
        <v>49.791666666666664</v>
      </c>
      <c r="L93" s="45">
        <f t="shared" si="31"/>
      </c>
      <c r="M93" s="45" t="e">
        <f t="shared" si="24"/>
        <v>#VALUE!</v>
      </c>
      <c r="N93" s="45" t="e">
        <f t="shared" si="32"/>
        <v>#VALUE!</v>
      </c>
      <c r="O93" s="46" t="e">
        <f t="shared" si="33"/>
        <v>#VALUE!</v>
      </c>
      <c r="P93" s="47">
        <f t="shared" si="34"/>
      </c>
      <c r="Q93" s="47" t="e">
        <f t="shared" si="35"/>
        <v>#VALUE!</v>
      </c>
      <c r="R93" s="47">
        <f t="shared" si="36"/>
      </c>
      <c r="S93" s="126" t="s">
        <v>1407</v>
      </c>
    </row>
    <row r="94" spans="1:19" ht="12.75">
      <c r="A94" s="41"/>
      <c r="B94" s="42"/>
      <c r="C94" s="42"/>
      <c r="D94" s="42"/>
      <c r="E94" s="43"/>
      <c r="F94" s="43"/>
      <c r="G94" s="42"/>
      <c r="H94" s="44"/>
      <c r="I94" s="45" t="str">
        <f t="shared" si="20"/>
        <v>JN49DT</v>
      </c>
      <c r="J94" s="45">
        <f t="shared" si="21"/>
        <v>8.25</v>
      </c>
      <c r="K94" s="45">
        <f t="shared" si="30"/>
        <v>49.791666666666664</v>
      </c>
      <c r="L94" s="45">
        <f t="shared" si="31"/>
      </c>
      <c r="M94" s="45" t="e">
        <f t="shared" si="24"/>
        <v>#VALUE!</v>
      </c>
      <c r="N94" s="45" t="e">
        <f t="shared" si="32"/>
        <v>#VALUE!</v>
      </c>
      <c r="O94" s="46" t="e">
        <f t="shared" si="33"/>
        <v>#VALUE!</v>
      </c>
      <c r="P94" s="47">
        <f t="shared" si="34"/>
      </c>
      <c r="Q94" s="47" t="e">
        <f t="shared" si="35"/>
        <v>#VALUE!</v>
      </c>
      <c r="R94" s="47">
        <f t="shared" si="36"/>
      </c>
      <c r="S94" s="126" t="s">
        <v>1407</v>
      </c>
    </row>
    <row r="95" spans="1:19" ht="12.75">
      <c r="A95" s="49"/>
      <c r="B95" s="50"/>
      <c r="C95" s="50"/>
      <c r="D95" s="51"/>
      <c r="E95" s="51"/>
      <c r="F95" s="51"/>
      <c r="G95" s="51"/>
      <c r="H95" s="52"/>
      <c r="I95" s="45" t="str">
        <f t="shared" si="20"/>
        <v>JN49DT</v>
      </c>
      <c r="J95" s="45">
        <f t="shared" si="21"/>
        <v>8.25</v>
      </c>
      <c r="K95" s="45">
        <f t="shared" si="30"/>
        <v>49.791666666666664</v>
      </c>
      <c r="L95" s="45">
        <f t="shared" si="31"/>
      </c>
      <c r="M95" s="45" t="e">
        <f t="shared" si="24"/>
        <v>#VALUE!</v>
      </c>
      <c r="N95" s="45" t="e">
        <f t="shared" si="32"/>
        <v>#VALUE!</v>
      </c>
      <c r="O95" s="46" t="e">
        <f t="shared" si="33"/>
        <v>#VALUE!</v>
      </c>
      <c r="P95" s="47">
        <f t="shared" si="34"/>
      </c>
      <c r="Q95" s="47" t="e">
        <f t="shared" si="35"/>
        <v>#VALUE!</v>
      </c>
      <c r="R95" s="47">
        <f t="shared" si="36"/>
      </c>
      <c r="S95" s="126" t="s">
        <v>1407</v>
      </c>
    </row>
    <row r="96" spans="1:19" ht="12.75">
      <c r="A96" s="49"/>
      <c r="B96" s="50"/>
      <c r="C96" s="50"/>
      <c r="D96" s="51"/>
      <c r="E96" s="51"/>
      <c r="F96" s="51"/>
      <c r="G96" s="51"/>
      <c r="H96" s="52"/>
      <c r="I96" s="45" t="str">
        <f t="shared" si="20"/>
        <v>JN49DT</v>
      </c>
      <c r="J96" s="45">
        <f t="shared" si="21"/>
        <v>8.25</v>
      </c>
      <c r="K96" s="45">
        <f t="shared" si="30"/>
        <v>49.791666666666664</v>
      </c>
      <c r="L96" s="45">
        <f t="shared" si="31"/>
      </c>
      <c r="M96" s="45" t="e">
        <f t="shared" si="24"/>
        <v>#VALUE!</v>
      </c>
      <c r="N96" s="45" t="e">
        <f t="shared" si="32"/>
        <v>#VALUE!</v>
      </c>
      <c r="O96" s="46" t="e">
        <f t="shared" si="33"/>
        <v>#VALUE!</v>
      </c>
      <c r="P96" s="47">
        <f t="shared" si="34"/>
      </c>
      <c r="Q96" s="47" t="e">
        <f t="shared" si="35"/>
        <v>#VALUE!</v>
      </c>
      <c r="R96" s="47">
        <f t="shared" si="36"/>
      </c>
      <c r="S96" s="126" t="s">
        <v>1407</v>
      </c>
    </row>
    <row r="97" spans="1:19" ht="12.75">
      <c r="A97" s="41"/>
      <c r="B97" s="42"/>
      <c r="C97" s="42"/>
      <c r="D97" s="42"/>
      <c r="E97" s="43"/>
      <c r="F97" s="43"/>
      <c r="G97" s="42"/>
      <c r="H97" s="44"/>
      <c r="I97" s="45" t="str">
        <f t="shared" si="20"/>
        <v>JN49DT</v>
      </c>
      <c r="J97" s="45">
        <f t="shared" si="21"/>
        <v>8.25</v>
      </c>
      <c r="K97" s="45">
        <f t="shared" si="30"/>
        <v>49.791666666666664</v>
      </c>
      <c r="L97" s="45">
        <f t="shared" si="31"/>
      </c>
      <c r="M97" s="45" t="e">
        <f t="shared" si="24"/>
        <v>#VALUE!</v>
      </c>
      <c r="N97" s="45" t="e">
        <f t="shared" si="32"/>
        <v>#VALUE!</v>
      </c>
      <c r="O97" s="46" t="e">
        <f t="shared" si="33"/>
        <v>#VALUE!</v>
      </c>
      <c r="P97" s="47">
        <f t="shared" si="34"/>
      </c>
      <c r="Q97" s="47" t="e">
        <f t="shared" si="35"/>
        <v>#VALUE!</v>
      </c>
      <c r="R97" s="47">
        <f t="shared" si="36"/>
      </c>
      <c r="S97" s="126" t="s">
        <v>1407</v>
      </c>
    </row>
    <row r="98" spans="1:19" ht="12.75">
      <c r="A98" s="49"/>
      <c r="B98" s="50"/>
      <c r="C98" s="50"/>
      <c r="D98" s="51"/>
      <c r="E98" s="51"/>
      <c r="F98" s="51"/>
      <c r="G98" s="51"/>
      <c r="H98" s="52"/>
      <c r="I98" s="45" t="str">
        <f t="shared" si="20"/>
        <v>JN49DT</v>
      </c>
      <c r="J98" s="45">
        <f t="shared" si="21"/>
        <v>8.25</v>
      </c>
      <c r="K98" s="45">
        <f t="shared" si="30"/>
        <v>49.791666666666664</v>
      </c>
      <c r="L98" s="45">
        <f t="shared" si="31"/>
      </c>
      <c r="M98" s="45" t="e">
        <f t="shared" si="24"/>
        <v>#VALUE!</v>
      </c>
      <c r="N98" s="45" t="e">
        <f t="shared" si="32"/>
        <v>#VALUE!</v>
      </c>
      <c r="O98" s="46" t="e">
        <f t="shared" si="33"/>
        <v>#VALUE!</v>
      </c>
      <c r="P98" s="47">
        <f t="shared" si="34"/>
      </c>
      <c r="Q98" s="47" t="e">
        <f t="shared" si="35"/>
        <v>#VALUE!</v>
      </c>
      <c r="R98" s="47">
        <f t="shared" si="36"/>
      </c>
      <c r="S98" s="126" t="s">
        <v>1407</v>
      </c>
    </row>
    <row r="99" spans="1:19" ht="12.75">
      <c r="A99" s="49"/>
      <c r="B99" s="50"/>
      <c r="C99" s="50"/>
      <c r="D99" s="51"/>
      <c r="E99" s="51"/>
      <c r="F99" s="51"/>
      <c r="G99" s="51"/>
      <c r="H99" s="52"/>
      <c r="I99" s="45" t="str">
        <f t="shared" si="20"/>
        <v>JN49DT</v>
      </c>
      <c r="J99" s="45">
        <f t="shared" si="21"/>
        <v>8.25</v>
      </c>
      <c r="K99" s="45">
        <f t="shared" si="30"/>
        <v>49.791666666666664</v>
      </c>
      <c r="L99" s="45">
        <f t="shared" si="31"/>
      </c>
      <c r="M99" s="45" t="e">
        <f t="shared" si="24"/>
        <v>#VALUE!</v>
      </c>
      <c r="N99" s="45" t="e">
        <f t="shared" si="32"/>
        <v>#VALUE!</v>
      </c>
      <c r="O99" s="46" t="e">
        <f t="shared" si="33"/>
        <v>#VALUE!</v>
      </c>
      <c r="P99" s="47">
        <f t="shared" si="34"/>
      </c>
      <c r="Q99" s="47" t="e">
        <f t="shared" si="35"/>
        <v>#VALUE!</v>
      </c>
      <c r="R99" s="47">
        <f t="shared" si="36"/>
      </c>
      <c r="S99" s="126" t="s">
        <v>1407</v>
      </c>
    </row>
    <row r="100" spans="1:19" ht="12.75">
      <c r="A100" s="49"/>
      <c r="B100" s="50"/>
      <c r="C100" s="50"/>
      <c r="D100" s="51"/>
      <c r="E100" s="51"/>
      <c r="F100" s="51"/>
      <c r="G100" s="51"/>
      <c r="H100" s="52"/>
      <c r="I100" s="45" t="str">
        <f t="shared" si="20"/>
        <v>JN49DT</v>
      </c>
      <c r="J100" s="45">
        <f t="shared" si="21"/>
        <v>8.25</v>
      </c>
      <c r="K100" s="45">
        <f t="shared" si="30"/>
        <v>49.791666666666664</v>
      </c>
      <c r="L100" s="45">
        <f t="shared" si="31"/>
      </c>
      <c r="M100" s="45" t="e">
        <f t="shared" si="24"/>
        <v>#VALUE!</v>
      </c>
      <c r="N100" s="45" t="e">
        <f t="shared" si="32"/>
        <v>#VALUE!</v>
      </c>
      <c r="O100" s="46" t="e">
        <f t="shared" si="33"/>
        <v>#VALUE!</v>
      </c>
      <c r="P100" s="47">
        <f t="shared" si="34"/>
      </c>
      <c r="Q100" s="47" t="e">
        <f t="shared" si="35"/>
        <v>#VALUE!</v>
      </c>
      <c r="R100" s="47">
        <f t="shared" si="36"/>
      </c>
      <c r="S100" s="126" t="s">
        <v>1407</v>
      </c>
    </row>
    <row r="101" spans="1:19" ht="12.75">
      <c r="A101" s="49"/>
      <c r="B101" s="50"/>
      <c r="C101" s="50"/>
      <c r="D101" s="51"/>
      <c r="E101" s="51"/>
      <c r="F101" s="51"/>
      <c r="G101" s="51"/>
      <c r="H101" s="52"/>
      <c r="I101" s="45" t="str">
        <f t="shared" si="20"/>
        <v>JN49DT</v>
      </c>
      <c r="J101" s="45">
        <f t="shared" si="21"/>
        <v>8.25</v>
      </c>
      <c r="K101" s="45">
        <f t="shared" si="30"/>
        <v>49.791666666666664</v>
      </c>
      <c r="L101" s="45">
        <f t="shared" si="31"/>
      </c>
      <c r="M101" s="45" t="e">
        <f t="shared" si="24"/>
        <v>#VALUE!</v>
      </c>
      <c r="N101" s="45" t="e">
        <f t="shared" si="32"/>
        <v>#VALUE!</v>
      </c>
      <c r="O101" s="46" t="e">
        <f t="shared" si="33"/>
        <v>#VALUE!</v>
      </c>
      <c r="P101" s="47">
        <f t="shared" si="34"/>
      </c>
      <c r="Q101" s="47" t="e">
        <f t="shared" si="35"/>
        <v>#VALUE!</v>
      </c>
      <c r="R101" s="47">
        <f t="shared" si="36"/>
      </c>
      <c r="S101" s="126" t="s">
        <v>1407</v>
      </c>
    </row>
    <row r="102" spans="1:19" ht="12.75">
      <c r="A102" s="49"/>
      <c r="B102" s="50"/>
      <c r="C102" s="50"/>
      <c r="D102" s="51"/>
      <c r="E102" s="51"/>
      <c r="F102" s="51"/>
      <c r="G102" s="51"/>
      <c r="H102" s="52"/>
      <c r="I102" s="45" t="str">
        <f t="shared" si="20"/>
        <v>JN49DT</v>
      </c>
      <c r="J102" s="45">
        <f t="shared" si="21"/>
        <v>8.25</v>
      </c>
      <c r="K102" s="45">
        <f t="shared" si="30"/>
        <v>49.791666666666664</v>
      </c>
      <c r="L102" s="45">
        <f t="shared" si="31"/>
      </c>
      <c r="M102" s="45" t="e">
        <f t="shared" si="24"/>
        <v>#VALUE!</v>
      </c>
      <c r="N102" s="45" t="e">
        <f t="shared" si="32"/>
        <v>#VALUE!</v>
      </c>
      <c r="O102" s="46" t="e">
        <f t="shared" si="33"/>
        <v>#VALUE!</v>
      </c>
      <c r="P102" s="47">
        <f t="shared" si="34"/>
      </c>
      <c r="Q102" s="47" t="e">
        <f t="shared" si="35"/>
        <v>#VALUE!</v>
      </c>
      <c r="R102" s="47">
        <f t="shared" si="36"/>
      </c>
      <c r="S102" s="126" t="s">
        <v>1407</v>
      </c>
    </row>
    <row r="103" spans="1:19" ht="12.75">
      <c r="A103" s="49"/>
      <c r="B103" s="50"/>
      <c r="C103" s="50"/>
      <c r="D103" s="51"/>
      <c r="E103" s="51"/>
      <c r="F103" s="51"/>
      <c r="G103" s="51"/>
      <c r="H103" s="52"/>
      <c r="I103" s="45" t="str">
        <f t="shared" si="20"/>
        <v>JN49DT</v>
      </c>
      <c r="J103" s="45">
        <f t="shared" si="21"/>
        <v>8.25</v>
      </c>
      <c r="K103" s="45">
        <f t="shared" si="30"/>
        <v>49.791666666666664</v>
      </c>
      <c r="L103" s="45">
        <f t="shared" si="31"/>
      </c>
      <c r="M103" s="45" t="e">
        <f t="shared" si="24"/>
        <v>#VALUE!</v>
      </c>
      <c r="N103" s="45" t="e">
        <f t="shared" si="32"/>
        <v>#VALUE!</v>
      </c>
      <c r="O103" s="46" t="e">
        <f t="shared" si="33"/>
        <v>#VALUE!</v>
      </c>
      <c r="P103" s="47">
        <f t="shared" si="34"/>
      </c>
      <c r="Q103" s="47" t="e">
        <f t="shared" si="35"/>
        <v>#VALUE!</v>
      </c>
      <c r="R103" s="47">
        <f t="shared" si="36"/>
      </c>
      <c r="S103" s="126" t="s">
        <v>1407</v>
      </c>
    </row>
    <row r="104" spans="1:19" ht="12.75">
      <c r="A104" s="49"/>
      <c r="B104" s="50"/>
      <c r="C104" s="50"/>
      <c r="D104" s="51"/>
      <c r="E104" s="51"/>
      <c r="F104" s="51"/>
      <c r="G104" s="51"/>
      <c r="H104" s="52"/>
      <c r="I104" s="45" t="str">
        <f t="shared" si="20"/>
        <v>JN49DT</v>
      </c>
      <c r="J104" s="45">
        <f t="shared" si="21"/>
        <v>8.25</v>
      </c>
      <c r="K104" s="45">
        <f t="shared" si="30"/>
        <v>49.791666666666664</v>
      </c>
      <c r="L104" s="45">
        <f t="shared" si="31"/>
      </c>
      <c r="M104" s="45" t="e">
        <f t="shared" si="24"/>
        <v>#VALUE!</v>
      </c>
      <c r="N104" s="45" t="e">
        <f t="shared" si="32"/>
        <v>#VALUE!</v>
      </c>
      <c r="O104" s="46" t="e">
        <f t="shared" si="33"/>
        <v>#VALUE!</v>
      </c>
      <c r="P104" s="47">
        <f t="shared" si="34"/>
      </c>
      <c r="Q104" s="47" t="e">
        <f t="shared" si="35"/>
        <v>#VALUE!</v>
      </c>
      <c r="R104" s="47">
        <f t="shared" si="36"/>
      </c>
      <c r="S104" s="126" t="s">
        <v>1407</v>
      </c>
    </row>
    <row r="105" spans="1:19" ht="12.75">
      <c r="A105" s="41"/>
      <c r="B105" s="42"/>
      <c r="C105" s="42"/>
      <c r="D105" s="42"/>
      <c r="E105" s="43"/>
      <c r="F105" s="43"/>
      <c r="G105" s="42"/>
      <c r="H105" s="44"/>
      <c r="I105" s="45" t="str">
        <f t="shared" si="20"/>
        <v>JN49DT</v>
      </c>
      <c r="J105" s="45">
        <f t="shared" si="21"/>
        <v>8.25</v>
      </c>
      <c r="K105" s="45">
        <f t="shared" si="30"/>
        <v>49.791666666666664</v>
      </c>
      <c r="L105" s="45">
        <f t="shared" si="31"/>
      </c>
      <c r="M105" s="45" t="e">
        <f t="shared" si="24"/>
        <v>#VALUE!</v>
      </c>
      <c r="N105" s="45" t="e">
        <f t="shared" si="32"/>
        <v>#VALUE!</v>
      </c>
      <c r="O105" s="46" t="e">
        <f t="shared" si="33"/>
        <v>#VALUE!</v>
      </c>
      <c r="P105" s="47">
        <f t="shared" si="34"/>
      </c>
      <c r="Q105" s="47" t="e">
        <f t="shared" si="35"/>
        <v>#VALUE!</v>
      </c>
      <c r="R105" s="47">
        <f t="shared" si="36"/>
      </c>
      <c r="S105" s="126" t="s">
        <v>1407</v>
      </c>
    </row>
    <row r="106" spans="1:19" ht="12.75">
      <c r="A106" s="49"/>
      <c r="B106" s="50"/>
      <c r="C106" s="50"/>
      <c r="D106" s="51"/>
      <c r="E106" s="51"/>
      <c r="F106" s="51"/>
      <c r="G106" s="51"/>
      <c r="H106" s="52"/>
      <c r="I106" s="45" t="str">
        <f t="shared" si="20"/>
        <v>JN49DT</v>
      </c>
      <c r="J106" s="45">
        <f t="shared" si="21"/>
        <v>8.25</v>
      </c>
      <c r="K106" s="45">
        <f t="shared" si="30"/>
        <v>49.791666666666664</v>
      </c>
      <c r="L106" s="45">
        <f t="shared" si="31"/>
      </c>
      <c r="M106" s="45" t="e">
        <f t="shared" si="24"/>
        <v>#VALUE!</v>
      </c>
      <c r="N106" s="45" t="e">
        <f t="shared" si="32"/>
        <v>#VALUE!</v>
      </c>
      <c r="O106" s="46" t="e">
        <f t="shared" si="33"/>
        <v>#VALUE!</v>
      </c>
      <c r="P106" s="47">
        <f t="shared" si="34"/>
      </c>
      <c r="Q106" s="47" t="e">
        <f t="shared" si="35"/>
        <v>#VALUE!</v>
      </c>
      <c r="R106" s="47">
        <f t="shared" si="36"/>
      </c>
      <c r="S106" s="126" t="s">
        <v>1407</v>
      </c>
    </row>
    <row r="107" spans="1:19" ht="12.75">
      <c r="A107" s="49"/>
      <c r="B107" s="50"/>
      <c r="C107" s="50"/>
      <c r="D107" s="51"/>
      <c r="E107" s="51"/>
      <c r="F107" s="51"/>
      <c r="G107" s="51"/>
      <c r="H107" s="52"/>
      <c r="I107" s="45" t="str">
        <f t="shared" si="20"/>
        <v>JN49DT</v>
      </c>
      <c r="J107" s="45">
        <f t="shared" si="21"/>
        <v>8.25</v>
      </c>
      <c r="K107" s="45">
        <f t="shared" si="30"/>
        <v>49.791666666666664</v>
      </c>
      <c r="L107" s="45">
        <f t="shared" si="31"/>
      </c>
      <c r="M107" s="45" t="e">
        <f t="shared" si="24"/>
        <v>#VALUE!</v>
      </c>
      <c r="N107" s="45" t="e">
        <f t="shared" si="32"/>
        <v>#VALUE!</v>
      </c>
      <c r="O107" s="46" t="e">
        <f t="shared" si="33"/>
        <v>#VALUE!</v>
      </c>
      <c r="P107" s="47">
        <f t="shared" si="34"/>
      </c>
      <c r="Q107" s="47" t="e">
        <f t="shared" si="35"/>
        <v>#VALUE!</v>
      </c>
      <c r="R107" s="47">
        <f t="shared" si="36"/>
      </c>
      <c r="S107" s="126" t="s">
        <v>1407</v>
      </c>
    </row>
    <row r="108" spans="1:19" ht="12.75">
      <c r="A108" s="49"/>
      <c r="B108" s="50"/>
      <c r="C108" s="50"/>
      <c r="D108" s="51"/>
      <c r="E108" s="51"/>
      <c r="F108" s="51"/>
      <c r="G108" s="51"/>
      <c r="H108" s="52"/>
      <c r="I108" s="45" t="str">
        <f t="shared" si="20"/>
        <v>JN49DT</v>
      </c>
      <c r="J108" s="45">
        <f t="shared" si="21"/>
        <v>8.25</v>
      </c>
      <c r="K108" s="45">
        <f t="shared" si="30"/>
        <v>49.791666666666664</v>
      </c>
      <c r="L108" s="45">
        <f t="shared" si="31"/>
      </c>
      <c r="M108" s="45" t="e">
        <f t="shared" si="24"/>
        <v>#VALUE!</v>
      </c>
      <c r="N108" s="45" t="e">
        <f t="shared" si="32"/>
        <v>#VALUE!</v>
      </c>
      <c r="O108" s="46" t="e">
        <f t="shared" si="33"/>
        <v>#VALUE!</v>
      </c>
      <c r="P108" s="47">
        <f t="shared" si="34"/>
      </c>
      <c r="Q108" s="47" t="e">
        <f t="shared" si="35"/>
        <v>#VALUE!</v>
      </c>
      <c r="R108" s="47">
        <f t="shared" si="36"/>
      </c>
      <c r="S108" s="126" t="s">
        <v>1407</v>
      </c>
    </row>
    <row r="109" spans="1:19" ht="12.75">
      <c r="A109" s="49"/>
      <c r="B109" s="50"/>
      <c r="C109" s="50"/>
      <c r="D109" s="51"/>
      <c r="E109" s="51"/>
      <c r="F109" s="51"/>
      <c r="G109" s="51"/>
      <c r="H109" s="52"/>
      <c r="I109" s="45" t="str">
        <f t="shared" si="20"/>
        <v>JN49DT</v>
      </c>
      <c r="J109" s="45">
        <f t="shared" si="21"/>
        <v>8.25</v>
      </c>
      <c r="K109" s="45">
        <f t="shared" si="30"/>
        <v>49.791666666666664</v>
      </c>
      <c r="L109" s="45">
        <f t="shared" si="31"/>
      </c>
      <c r="M109" s="45" t="e">
        <f t="shared" si="24"/>
        <v>#VALUE!</v>
      </c>
      <c r="N109" s="45" t="e">
        <f t="shared" si="32"/>
        <v>#VALUE!</v>
      </c>
      <c r="O109" s="46" t="e">
        <f t="shared" si="33"/>
        <v>#VALUE!</v>
      </c>
      <c r="P109" s="47">
        <f t="shared" si="34"/>
      </c>
      <c r="Q109" s="47" t="e">
        <f t="shared" si="35"/>
        <v>#VALUE!</v>
      </c>
      <c r="R109" s="47">
        <f t="shared" si="36"/>
      </c>
      <c r="S109" s="126" t="s">
        <v>1407</v>
      </c>
    </row>
    <row r="110" spans="1:19" ht="12.75">
      <c r="A110" s="49"/>
      <c r="B110" s="50"/>
      <c r="C110" s="50"/>
      <c r="D110" s="51"/>
      <c r="E110" s="51"/>
      <c r="F110" s="51"/>
      <c r="G110" s="51"/>
      <c r="H110" s="52"/>
      <c r="I110" s="45" t="str">
        <f t="shared" si="20"/>
        <v>JN49DT</v>
      </c>
      <c r="J110" s="45">
        <f t="shared" si="21"/>
        <v>8.25</v>
      </c>
      <c r="K110" s="45">
        <f t="shared" si="30"/>
        <v>49.791666666666664</v>
      </c>
      <c r="L110" s="45">
        <f t="shared" si="31"/>
      </c>
      <c r="M110" s="45" t="e">
        <f t="shared" si="24"/>
        <v>#VALUE!</v>
      </c>
      <c r="N110" s="45" t="e">
        <f t="shared" si="32"/>
        <v>#VALUE!</v>
      </c>
      <c r="O110" s="46" t="e">
        <f t="shared" si="33"/>
        <v>#VALUE!</v>
      </c>
      <c r="P110" s="47">
        <f t="shared" si="34"/>
      </c>
      <c r="Q110" s="47" t="e">
        <f t="shared" si="35"/>
        <v>#VALUE!</v>
      </c>
      <c r="R110" s="47">
        <f t="shared" si="36"/>
      </c>
      <c r="S110" s="126" t="s">
        <v>1407</v>
      </c>
    </row>
    <row r="111" spans="1:19" ht="12.75">
      <c r="A111" s="49"/>
      <c r="B111" s="50"/>
      <c r="C111" s="50"/>
      <c r="D111" s="51"/>
      <c r="E111" s="51"/>
      <c r="F111" s="51"/>
      <c r="G111" s="51"/>
      <c r="H111" s="52"/>
      <c r="I111" s="45" t="str">
        <f t="shared" si="20"/>
        <v>JN49DT</v>
      </c>
      <c r="J111" s="45">
        <f t="shared" si="21"/>
        <v>8.25</v>
      </c>
      <c r="K111" s="45">
        <f t="shared" si="30"/>
        <v>49.791666666666664</v>
      </c>
      <c r="L111" s="45">
        <f t="shared" si="31"/>
      </c>
      <c r="M111" s="45" t="e">
        <f t="shared" si="24"/>
        <v>#VALUE!</v>
      </c>
      <c r="N111" s="45" t="e">
        <f t="shared" si="32"/>
        <v>#VALUE!</v>
      </c>
      <c r="O111" s="46" t="e">
        <f t="shared" si="33"/>
        <v>#VALUE!</v>
      </c>
      <c r="P111" s="47">
        <f t="shared" si="34"/>
      </c>
      <c r="Q111" s="47" t="e">
        <f t="shared" si="35"/>
        <v>#VALUE!</v>
      </c>
      <c r="R111" s="47">
        <f t="shared" si="36"/>
      </c>
      <c r="S111" s="126" t="s">
        <v>1407</v>
      </c>
    </row>
    <row r="112" spans="1:19" ht="12.75">
      <c r="A112" s="41"/>
      <c r="B112" s="42"/>
      <c r="C112" s="42"/>
      <c r="D112" s="42"/>
      <c r="E112" s="43"/>
      <c r="F112" s="43"/>
      <c r="G112" s="42"/>
      <c r="H112" s="44"/>
      <c r="I112" s="45" t="str">
        <f t="shared" si="20"/>
        <v>JN49DT</v>
      </c>
      <c r="J112" s="45">
        <f t="shared" si="21"/>
        <v>8.25</v>
      </c>
      <c r="K112" s="45">
        <f t="shared" si="30"/>
        <v>49.791666666666664</v>
      </c>
      <c r="L112" s="45">
        <f t="shared" si="31"/>
      </c>
      <c r="M112" s="45" t="e">
        <f t="shared" si="24"/>
        <v>#VALUE!</v>
      </c>
      <c r="N112" s="45" t="e">
        <f t="shared" si="32"/>
        <v>#VALUE!</v>
      </c>
      <c r="O112" s="46" t="e">
        <f t="shared" si="33"/>
        <v>#VALUE!</v>
      </c>
      <c r="P112" s="47">
        <f t="shared" si="34"/>
      </c>
      <c r="Q112" s="47" t="e">
        <f t="shared" si="35"/>
        <v>#VALUE!</v>
      </c>
      <c r="R112" s="47">
        <f t="shared" si="36"/>
      </c>
      <c r="S112" s="126" t="s">
        <v>1407</v>
      </c>
    </row>
    <row r="113" spans="1:19" ht="12.75">
      <c r="A113" s="49"/>
      <c r="B113" s="50"/>
      <c r="C113" s="50"/>
      <c r="D113" s="51"/>
      <c r="E113" s="51"/>
      <c r="F113" s="51"/>
      <c r="G113" s="51"/>
      <c r="H113" s="52"/>
      <c r="I113" s="45" t="str">
        <f t="shared" si="20"/>
        <v>JN49DT</v>
      </c>
      <c r="J113" s="45">
        <f t="shared" si="21"/>
        <v>8.25</v>
      </c>
      <c r="K113" s="45">
        <f t="shared" si="30"/>
        <v>49.791666666666664</v>
      </c>
      <c r="L113" s="45">
        <f t="shared" si="31"/>
      </c>
      <c r="M113" s="45" t="e">
        <f t="shared" si="24"/>
        <v>#VALUE!</v>
      </c>
      <c r="N113" s="45" t="e">
        <f t="shared" si="32"/>
        <v>#VALUE!</v>
      </c>
      <c r="O113" s="46" t="e">
        <f t="shared" si="33"/>
        <v>#VALUE!</v>
      </c>
      <c r="P113" s="47">
        <f t="shared" si="34"/>
      </c>
      <c r="Q113" s="47" t="e">
        <f t="shared" si="35"/>
        <v>#VALUE!</v>
      </c>
      <c r="R113" s="47">
        <f t="shared" si="36"/>
      </c>
      <c r="S113" s="126" t="s">
        <v>1407</v>
      </c>
    </row>
    <row r="114" spans="1:19" ht="12.75">
      <c r="A114" s="49"/>
      <c r="B114" s="50"/>
      <c r="C114" s="50"/>
      <c r="D114" s="51"/>
      <c r="E114" s="51"/>
      <c r="F114" s="51"/>
      <c r="G114" s="51"/>
      <c r="H114" s="52"/>
      <c r="I114" s="45" t="str">
        <f t="shared" si="20"/>
        <v>JN49DT</v>
      </c>
      <c r="J114" s="45">
        <f t="shared" si="21"/>
        <v>8.25</v>
      </c>
      <c r="K114" s="45">
        <f t="shared" si="30"/>
        <v>49.791666666666664</v>
      </c>
      <c r="L114" s="45">
        <f t="shared" si="31"/>
      </c>
      <c r="M114" s="45" t="e">
        <f t="shared" si="24"/>
        <v>#VALUE!</v>
      </c>
      <c r="N114" s="45" t="e">
        <f t="shared" si="32"/>
        <v>#VALUE!</v>
      </c>
      <c r="O114" s="46" t="e">
        <f t="shared" si="33"/>
        <v>#VALUE!</v>
      </c>
      <c r="P114" s="47">
        <f t="shared" si="34"/>
      </c>
      <c r="Q114" s="47" t="e">
        <f t="shared" si="35"/>
        <v>#VALUE!</v>
      </c>
      <c r="R114" s="47">
        <f t="shared" si="36"/>
      </c>
      <c r="S114" s="126" t="s">
        <v>1407</v>
      </c>
    </row>
    <row r="115" spans="1:19" ht="12.75">
      <c r="A115" s="49"/>
      <c r="B115" s="50"/>
      <c r="C115" s="50"/>
      <c r="D115" s="51"/>
      <c r="E115" s="51"/>
      <c r="F115" s="51"/>
      <c r="G115" s="51"/>
      <c r="H115" s="52"/>
      <c r="I115" s="45" t="str">
        <f t="shared" si="20"/>
        <v>JN49DT</v>
      </c>
      <c r="J115" s="45">
        <f t="shared" si="21"/>
        <v>8.25</v>
      </c>
      <c r="K115" s="45">
        <f t="shared" si="30"/>
        <v>49.791666666666664</v>
      </c>
      <c r="L115" s="45">
        <f t="shared" si="31"/>
      </c>
      <c r="M115" s="45" t="e">
        <f t="shared" si="24"/>
        <v>#VALUE!</v>
      </c>
      <c r="N115" s="45" t="e">
        <f t="shared" si="32"/>
        <v>#VALUE!</v>
      </c>
      <c r="O115" s="46" t="e">
        <f t="shared" si="33"/>
        <v>#VALUE!</v>
      </c>
      <c r="P115" s="47">
        <f t="shared" si="34"/>
      </c>
      <c r="Q115" s="47" t="e">
        <f t="shared" si="35"/>
        <v>#VALUE!</v>
      </c>
      <c r="R115" s="47">
        <f t="shared" si="36"/>
      </c>
      <c r="S115" s="126" t="s">
        <v>1407</v>
      </c>
    </row>
    <row r="116" spans="1:19" ht="12.75">
      <c r="A116" s="41"/>
      <c r="B116" s="42"/>
      <c r="C116" s="42"/>
      <c r="D116" s="42"/>
      <c r="E116" s="43"/>
      <c r="F116" s="43"/>
      <c r="G116" s="42"/>
      <c r="H116" s="44"/>
      <c r="I116" s="45" t="str">
        <f t="shared" si="20"/>
        <v>JN49DT</v>
      </c>
      <c r="J116" s="45">
        <f t="shared" si="21"/>
        <v>8.25</v>
      </c>
      <c r="K116" s="45">
        <f t="shared" si="30"/>
        <v>49.791666666666664</v>
      </c>
      <c r="L116" s="45">
        <f t="shared" si="31"/>
      </c>
      <c r="M116" s="45" t="e">
        <f t="shared" si="24"/>
        <v>#VALUE!</v>
      </c>
      <c r="N116" s="45" t="e">
        <f t="shared" si="32"/>
        <v>#VALUE!</v>
      </c>
      <c r="O116" s="46" t="e">
        <f t="shared" si="33"/>
        <v>#VALUE!</v>
      </c>
      <c r="P116" s="47">
        <f t="shared" si="34"/>
      </c>
      <c r="Q116" s="47" t="e">
        <f t="shared" si="35"/>
        <v>#VALUE!</v>
      </c>
      <c r="R116" s="47">
        <f t="shared" si="36"/>
      </c>
      <c r="S116" s="126" t="s">
        <v>1407</v>
      </c>
    </row>
    <row r="117" spans="1:19" ht="12.75">
      <c r="A117" s="49"/>
      <c r="B117" s="50"/>
      <c r="C117" s="50"/>
      <c r="D117" s="51"/>
      <c r="E117" s="51"/>
      <c r="F117" s="51"/>
      <c r="G117" s="51"/>
      <c r="H117" s="52"/>
      <c r="I117" s="45" t="str">
        <f t="shared" si="20"/>
        <v>JN49DT</v>
      </c>
      <c r="J117" s="45">
        <f t="shared" si="21"/>
        <v>8.25</v>
      </c>
      <c r="K117" s="45">
        <f t="shared" si="30"/>
        <v>49.791666666666664</v>
      </c>
      <c r="L117" s="45">
        <f t="shared" si="31"/>
      </c>
      <c r="M117" s="45" t="e">
        <f t="shared" si="24"/>
        <v>#VALUE!</v>
      </c>
      <c r="N117" s="45" t="e">
        <f t="shared" si="32"/>
        <v>#VALUE!</v>
      </c>
      <c r="O117" s="46" t="e">
        <f t="shared" si="33"/>
        <v>#VALUE!</v>
      </c>
      <c r="P117" s="47">
        <f t="shared" si="34"/>
      </c>
      <c r="Q117" s="47" t="e">
        <f t="shared" si="35"/>
        <v>#VALUE!</v>
      </c>
      <c r="R117" s="47">
        <f t="shared" si="36"/>
      </c>
      <c r="S117" s="126" t="s">
        <v>1407</v>
      </c>
    </row>
    <row r="118" spans="1:19" ht="12.75">
      <c r="A118" s="41"/>
      <c r="B118" s="42"/>
      <c r="C118" s="42"/>
      <c r="D118" s="42"/>
      <c r="E118" s="43"/>
      <c r="F118" s="43"/>
      <c r="G118" s="42"/>
      <c r="H118" s="44"/>
      <c r="I118" s="45" t="str">
        <f t="shared" si="20"/>
        <v>JN49DT</v>
      </c>
      <c r="J118" s="45">
        <f t="shared" si="21"/>
        <v>8.25</v>
      </c>
      <c r="K118" s="45">
        <f t="shared" si="30"/>
        <v>49.791666666666664</v>
      </c>
      <c r="L118" s="45">
        <f t="shared" si="31"/>
      </c>
      <c r="M118" s="45" t="e">
        <f t="shared" si="24"/>
        <v>#VALUE!</v>
      </c>
      <c r="N118" s="45" t="e">
        <f t="shared" si="32"/>
        <v>#VALUE!</v>
      </c>
      <c r="O118" s="46" t="e">
        <f t="shared" si="33"/>
        <v>#VALUE!</v>
      </c>
      <c r="P118" s="47">
        <f t="shared" si="34"/>
      </c>
      <c r="Q118" s="47" t="e">
        <f t="shared" si="35"/>
        <v>#VALUE!</v>
      </c>
      <c r="R118" s="47">
        <f t="shared" si="36"/>
      </c>
      <c r="S118" s="126" t="s">
        <v>1407</v>
      </c>
    </row>
    <row r="119" spans="1:19" ht="12.75">
      <c r="A119" s="49"/>
      <c r="B119" s="50"/>
      <c r="C119" s="50"/>
      <c r="D119" s="51"/>
      <c r="E119" s="51"/>
      <c r="F119" s="51"/>
      <c r="G119" s="51"/>
      <c r="H119" s="52"/>
      <c r="I119" s="45" t="str">
        <f t="shared" si="20"/>
        <v>JN49DT</v>
      </c>
      <c r="J119" s="45">
        <f t="shared" si="21"/>
        <v>8.25</v>
      </c>
      <c r="K119" s="45">
        <f t="shared" si="30"/>
        <v>49.791666666666664</v>
      </c>
      <c r="L119" s="45">
        <f t="shared" si="31"/>
      </c>
      <c r="M119" s="45" t="e">
        <f t="shared" si="24"/>
        <v>#VALUE!</v>
      </c>
      <c r="N119" s="45" t="e">
        <f t="shared" si="32"/>
        <v>#VALUE!</v>
      </c>
      <c r="O119" s="46" t="e">
        <f t="shared" si="33"/>
        <v>#VALUE!</v>
      </c>
      <c r="P119" s="47">
        <f t="shared" si="34"/>
      </c>
      <c r="Q119" s="47" t="e">
        <f t="shared" si="35"/>
        <v>#VALUE!</v>
      </c>
      <c r="R119" s="47">
        <f t="shared" si="36"/>
      </c>
      <c r="S119" s="126" t="s">
        <v>1407</v>
      </c>
    </row>
    <row r="120" spans="1:19" ht="12.75">
      <c r="A120" s="49"/>
      <c r="B120" s="50"/>
      <c r="C120" s="50"/>
      <c r="D120" s="51"/>
      <c r="E120" s="51"/>
      <c r="F120" s="51"/>
      <c r="G120" s="51"/>
      <c r="H120" s="52"/>
      <c r="I120" s="45" t="str">
        <f t="shared" si="20"/>
        <v>JN49DT</v>
      </c>
      <c r="J120" s="45">
        <f t="shared" si="21"/>
        <v>8.25</v>
      </c>
      <c r="K120" s="45">
        <f t="shared" si="30"/>
        <v>49.791666666666664</v>
      </c>
      <c r="L120" s="45">
        <f t="shared" si="31"/>
      </c>
      <c r="M120" s="45" t="e">
        <f t="shared" si="24"/>
        <v>#VALUE!</v>
      </c>
      <c r="N120" s="45" t="e">
        <f t="shared" si="32"/>
        <v>#VALUE!</v>
      </c>
      <c r="O120" s="46" t="e">
        <f t="shared" si="33"/>
        <v>#VALUE!</v>
      </c>
      <c r="P120" s="47">
        <f t="shared" si="34"/>
      </c>
      <c r="Q120" s="47" t="e">
        <f t="shared" si="35"/>
        <v>#VALUE!</v>
      </c>
      <c r="R120" s="47">
        <f t="shared" si="36"/>
      </c>
      <c r="S120" s="126" t="s">
        <v>1407</v>
      </c>
    </row>
    <row r="121" spans="1:19" ht="12.75">
      <c r="A121" s="49"/>
      <c r="B121" s="50"/>
      <c r="C121" s="50"/>
      <c r="D121" s="51"/>
      <c r="E121" s="51"/>
      <c r="F121" s="51"/>
      <c r="G121" s="51"/>
      <c r="H121" s="52"/>
      <c r="I121" s="45" t="str">
        <f t="shared" si="20"/>
        <v>JN49DT</v>
      </c>
      <c r="J121" s="45">
        <f t="shared" si="21"/>
        <v>8.25</v>
      </c>
      <c r="K121" s="45">
        <f t="shared" si="30"/>
        <v>49.791666666666664</v>
      </c>
      <c r="L121" s="45">
        <f t="shared" si="31"/>
      </c>
      <c r="M121" s="45" t="e">
        <f t="shared" si="24"/>
        <v>#VALUE!</v>
      </c>
      <c r="N121" s="45" t="e">
        <f t="shared" si="32"/>
        <v>#VALUE!</v>
      </c>
      <c r="O121" s="46" t="e">
        <f t="shared" si="33"/>
        <v>#VALUE!</v>
      </c>
      <c r="P121" s="47">
        <f t="shared" si="34"/>
      </c>
      <c r="Q121" s="47" t="e">
        <f t="shared" si="35"/>
        <v>#VALUE!</v>
      </c>
      <c r="R121" s="47">
        <f t="shared" si="36"/>
      </c>
      <c r="S121" s="126" t="s">
        <v>1407</v>
      </c>
    </row>
    <row r="122" spans="1:19" ht="12.75">
      <c r="A122" s="49"/>
      <c r="B122" s="50"/>
      <c r="C122" s="50"/>
      <c r="D122" s="51"/>
      <c r="E122" s="51"/>
      <c r="F122" s="51"/>
      <c r="G122" s="51"/>
      <c r="H122" s="52"/>
      <c r="I122" s="45" t="str">
        <f t="shared" si="20"/>
        <v>JN49DT</v>
      </c>
      <c r="J122" s="45">
        <f t="shared" si="21"/>
        <v>8.25</v>
      </c>
      <c r="K122" s="45">
        <f t="shared" si="30"/>
        <v>49.791666666666664</v>
      </c>
      <c r="L122" s="45">
        <f t="shared" si="31"/>
      </c>
      <c r="M122" s="45" t="e">
        <f t="shared" si="24"/>
        <v>#VALUE!</v>
      </c>
      <c r="N122" s="45" t="e">
        <f t="shared" si="32"/>
        <v>#VALUE!</v>
      </c>
      <c r="O122" s="46" t="e">
        <f t="shared" si="33"/>
        <v>#VALUE!</v>
      </c>
      <c r="P122" s="47">
        <f t="shared" si="34"/>
      </c>
      <c r="Q122" s="47" t="e">
        <f t="shared" si="35"/>
        <v>#VALUE!</v>
      </c>
      <c r="R122" s="47">
        <f t="shared" si="36"/>
      </c>
      <c r="S122" s="126" t="s">
        <v>1407</v>
      </c>
    </row>
    <row r="123" spans="1:19" ht="12.75">
      <c r="A123" s="49"/>
      <c r="B123" s="50"/>
      <c r="C123" s="50"/>
      <c r="D123" s="51"/>
      <c r="E123" s="51"/>
      <c r="F123" s="51"/>
      <c r="G123" s="51"/>
      <c r="H123" s="52"/>
      <c r="I123" s="45" t="str">
        <f t="shared" si="20"/>
        <v>JN49DT</v>
      </c>
      <c r="J123" s="45">
        <f t="shared" si="21"/>
        <v>8.25</v>
      </c>
      <c r="K123" s="45">
        <f t="shared" si="30"/>
        <v>49.791666666666664</v>
      </c>
      <c r="L123" s="45">
        <f t="shared" si="31"/>
      </c>
      <c r="M123" s="45" t="e">
        <f t="shared" si="24"/>
        <v>#VALUE!</v>
      </c>
      <c r="N123" s="45" t="e">
        <f t="shared" si="32"/>
        <v>#VALUE!</v>
      </c>
      <c r="O123" s="46" t="e">
        <f t="shared" si="33"/>
        <v>#VALUE!</v>
      </c>
      <c r="P123" s="47">
        <f t="shared" si="34"/>
      </c>
      <c r="Q123" s="47" t="e">
        <f t="shared" si="35"/>
        <v>#VALUE!</v>
      </c>
      <c r="R123" s="47">
        <f t="shared" si="36"/>
      </c>
      <c r="S123" s="126" t="s">
        <v>1407</v>
      </c>
    </row>
    <row r="124" spans="1:19" ht="12.75">
      <c r="A124" s="41"/>
      <c r="B124" s="42"/>
      <c r="C124" s="42"/>
      <c r="D124" s="42"/>
      <c r="E124" s="43"/>
      <c r="F124" s="43"/>
      <c r="G124" s="42"/>
      <c r="H124" s="44"/>
      <c r="I124" s="45" t="str">
        <f t="shared" si="20"/>
        <v>JN49DT</v>
      </c>
      <c r="J124" s="45">
        <f t="shared" si="21"/>
        <v>8.25</v>
      </c>
      <c r="K124" s="45">
        <f t="shared" si="30"/>
        <v>49.791666666666664</v>
      </c>
      <c r="L124" s="45">
        <f t="shared" si="31"/>
      </c>
      <c r="M124" s="45" t="e">
        <f t="shared" si="24"/>
        <v>#VALUE!</v>
      </c>
      <c r="N124" s="45" t="e">
        <f t="shared" si="32"/>
        <v>#VALUE!</v>
      </c>
      <c r="O124" s="46" t="e">
        <f t="shared" si="33"/>
        <v>#VALUE!</v>
      </c>
      <c r="P124" s="47">
        <f t="shared" si="34"/>
      </c>
      <c r="Q124" s="47" t="e">
        <f t="shared" si="35"/>
        <v>#VALUE!</v>
      </c>
      <c r="R124" s="47">
        <f t="shared" si="36"/>
      </c>
      <c r="S124" s="126" t="s">
        <v>1407</v>
      </c>
    </row>
    <row r="125" spans="1:19" ht="12.75">
      <c r="A125" s="49"/>
      <c r="B125" s="50"/>
      <c r="C125" s="50"/>
      <c r="D125" s="51"/>
      <c r="E125" s="51"/>
      <c r="F125" s="51"/>
      <c r="G125" s="51"/>
      <c r="H125" s="52"/>
      <c r="I125" s="45" t="str">
        <f t="shared" si="20"/>
        <v>JN49DT</v>
      </c>
      <c r="J125" s="45">
        <f t="shared" si="21"/>
        <v>8.25</v>
      </c>
      <c r="K125" s="45">
        <f t="shared" si="30"/>
        <v>49.791666666666664</v>
      </c>
      <c r="L125" s="45">
        <f t="shared" si="31"/>
      </c>
      <c r="M125" s="45" t="e">
        <f t="shared" si="24"/>
        <v>#VALUE!</v>
      </c>
      <c r="N125" s="45" t="e">
        <f t="shared" si="32"/>
        <v>#VALUE!</v>
      </c>
      <c r="O125" s="46" t="e">
        <f t="shared" si="33"/>
        <v>#VALUE!</v>
      </c>
      <c r="P125" s="47">
        <f t="shared" si="34"/>
      </c>
      <c r="Q125" s="47" t="e">
        <f t="shared" si="35"/>
        <v>#VALUE!</v>
      </c>
      <c r="R125" s="47">
        <f t="shared" si="36"/>
      </c>
      <c r="S125" s="126" t="s">
        <v>1407</v>
      </c>
    </row>
    <row r="126" spans="1:19" ht="12.75">
      <c r="A126" s="49"/>
      <c r="B126" s="50"/>
      <c r="C126" s="50"/>
      <c r="D126" s="51"/>
      <c r="E126" s="51"/>
      <c r="F126" s="51"/>
      <c r="G126" s="51"/>
      <c r="H126" s="52"/>
      <c r="I126" s="45" t="str">
        <f t="shared" si="20"/>
        <v>JN49DT</v>
      </c>
      <c r="J126" s="45">
        <f t="shared" si="21"/>
        <v>8.25</v>
      </c>
      <c r="K126" s="45">
        <f t="shared" si="30"/>
        <v>49.791666666666664</v>
      </c>
      <c r="L126" s="45">
        <f t="shared" si="31"/>
      </c>
      <c r="M126" s="45" t="e">
        <f t="shared" si="24"/>
        <v>#VALUE!</v>
      </c>
      <c r="N126" s="45" t="e">
        <f t="shared" si="32"/>
        <v>#VALUE!</v>
      </c>
      <c r="O126" s="46" t="e">
        <f t="shared" si="33"/>
        <v>#VALUE!</v>
      </c>
      <c r="P126" s="47">
        <f t="shared" si="34"/>
      </c>
      <c r="Q126" s="47" t="e">
        <f t="shared" si="35"/>
        <v>#VALUE!</v>
      </c>
      <c r="R126" s="47">
        <f t="shared" si="36"/>
      </c>
      <c r="S126" s="126" t="s">
        <v>1407</v>
      </c>
    </row>
    <row r="127" spans="1:19" ht="12.75">
      <c r="A127" s="49"/>
      <c r="B127" s="50"/>
      <c r="C127" s="50"/>
      <c r="D127" s="51"/>
      <c r="E127" s="51"/>
      <c r="F127" s="51"/>
      <c r="G127" s="51"/>
      <c r="H127" s="52"/>
      <c r="I127" s="45" t="str">
        <f t="shared" si="20"/>
        <v>JN49DT</v>
      </c>
      <c r="J127" s="45">
        <f t="shared" si="21"/>
        <v>8.25</v>
      </c>
      <c r="K127" s="45">
        <f t="shared" si="30"/>
        <v>49.791666666666664</v>
      </c>
      <c r="L127" s="45">
        <f t="shared" si="31"/>
      </c>
      <c r="M127" s="45" t="e">
        <f t="shared" si="24"/>
        <v>#VALUE!</v>
      </c>
      <c r="N127" s="45" t="e">
        <f t="shared" si="32"/>
        <v>#VALUE!</v>
      </c>
      <c r="O127" s="46" t="e">
        <f t="shared" si="33"/>
        <v>#VALUE!</v>
      </c>
      <c r="P127" s="47">
        <f t="shared" si="34"/>
      </c>
      <c r="Q127" s="47" t="e">
        <f t="shared" si="35"/>
        <v>#VALUE!</v>
      </c>
      <c r="R127" s="47">
        <f t="shared" si="36"/>
      </c>
      <c r="S127" s="126" t="s">
        <v>1407</v>
      </c>
    </row>
    <row r="128" spans="1:19" ht="12.75">
      <c r="A128" s="49"/>
      <c r="B128" s="50"/>
      <c r="C128" s="50"/>
      <c r="D128" s="51"/>
      <c r="E128" s="51"/>
      <c r="F128" s="51"/>
      <c r="G128" s="51"/>
      <c r="H128" s="52"/>
      <c r="I128" s="45" t="str">
        <f t="shared" si="20"/>
        <v>JN49DT</v>
      </c>
      <c r="J128" s="45">
        <f t="shared" si="21"/>
        <v>8.25</v>
      </c>
      <c r="K128" s="45">
        <f t="shared" si="30"/>
        <v>49.791666666666664</v>
      </c>
      <c r="L128" s="45">
        <f t="shared" si="31"/>
      </c>
      <c r="M128" s="45" t="e">
        <f t="shared" si="24"/>
        <v>#VALUE!</v>
      </c>
      <c r="N128" s="45" t="e">
        <f t="shared" si="32"/>
        <v>#VALUE!</v>
      </c>
      <c r="O128" s="46" t="e">
        <f t="shared" si="33"/>
        <v>#VALUE!</v>
      </c>
      <c r="P128" s="47">
        <f t="shared" si="34"/>
      </c>
      <c r="Q128" s="47" t="e">
        <f t="shared" si="35"/>
        <v>#VALUE!</v>
      </c>
      <c r="R128" s="47">
        <f t="shared" si="36"/>
      </c>
      <c r="S128" s="126" t="s">
        <v>1407</v>
      </c>
    </row>
    <row r="129" spans="1:19" ht="12.75">
      <c r="A129" s="49"/>
      <c r="B129" s="50"/>
      <c r="C129" s="50"/>
      <c r="D129" s="51"/>
      <c r="E129" s="51"/>
      <c r="F129" s="51"/>
      <c r="G129" s="51"/>
      <c r="H129" s="52"/>
      <c r="I129" s="45" t="str">
        <f t="shared" si="20"/>
        <v>JN49DT</v>
      </c>
      <c r="J129" s="45">
        <f t="shared" si="21"/>
        <v>8.25</v>
      </c>
      <c r="K129" s="45">
        <f t="shared" si="30"/>
        <v>49.791666666666664</v>
      </c>
      <c r="L129" s="45">
        <f t="shared" si="31"/>
      </c>
      <c r="M129" s="45" t="e">
        <f t="shared" si="24"/>
        <v>#VALUE!</v>
      </c>
      <c r="N129" s="45" t="e">
        <f t="shared" si="32"/>
        <v>#VALUE!</v>
      </c>
      <c r="O129" s="46" t="e">
        <f t="shared" si="33"/>
        <v>#VALUE!</v>
      </c>
      <c r="P129" s="47">
        <f t="shared" si="34"/>
      </c>
      <c r="Q129" s="47" t="e">
        <f t="shared" si="35"/>
        <v>#VALUE!</v>
      </c>
      <c r="R129" s="47">
        <f t="shared" si="36"/>
      </c>
      <c r="S129" s="126" t="s">
        <v>1407</v>
      </c>
    </row>
    <row r="130" spans="1:19" ht="12.75">
      <c r="A130" s="49"/>
      <c r="B130" s="50"/>
      <c r="C130" s="50"/>
      <c r="D130" s="51"/>
      <c r="E130" s="51"/>
      <c r="F130" s="51"/>
      <c r="G130" s="51"/>
      <c r="H130" s="52"/>
      <c r="I130" s="45" t="str">
        <f t="shared" si="20"/>
        <v>JN49DT</v>
      </c>
      <c r="J130" s="45">
        <f t="shared" si="21"/>
        <v>8.25</v>
      </c>
      <c r="K130" s="45">
        <f t="shared" si="30"/>
        <v>49.791666666666664</v>
      </c>
      <c r="L130" s="45">
        <f t="shared" si="31"/>
      </c>
      <c r="M130" s="45" t="e">
        <f t="shared" si="24"/>
        <v>#VALUE!</v>
      </c>
      <c r="N130" s="45" t="e">
        <f t="shared" si="32"/>
        <v>#VALUE!</v>
      </c>
      <c r="O130" s="46" t="e">
        <f t="shared" si="33"/>
        <v>#VALUE!</v>
      </c>
      <c r="P130" s="47">
        <f t="shared" si="34"/>
      </c>
      <c r="Q130" s="47" t="e">
        <f t="shared" si="35"/>
        <v>#VALUE!</v>
      </c>
      <c r="R130" s="47">
        <f t="shared" si="36"/>
      </c>
      <c r="S130" s="126" t="s">
        <v>1407</v>
      </c>
    </row>
    <row r="131" spans="1:19" ht="12.75">
      <c r="A131" s="49"/>
      <c r="B131" s="50"/>
      <c r="C131" s="50"/>
      <c r="D131" s="51"/>
      <c r="E131" s="51"/>
      <c r="F131" s="51"/>
      <c r="G131" s="51"/>
      <c r="H131" s="52"/>
      <c r="I131" s="45" t="str">
        <f t="shared" si="20"/>
        <v>JN49DT</v>
      </c>
      <c r="J131" s="45">
        <f t="shared" si="21"/>
        <v>8.25</v>
      </c>
      <c r="K131" s="45">
        <f t="shared" si="30"/>
        <v>49.791666666666664</v>
      </c>
      <c r="L131" s="45">
        <f t="shared" si="31"/>
      </c>
      <c r="M131" s="45" t="e">
        <f t="shared" si="24"/>
        <v>#VALUE!</v>
      </c>
      <c r="N131" s="45" t="e">
        <f t="shared" si="32"/>
        <v>#VALUE!</v>
      </c>
      <c r="O131" s="46" t="e">
        <f t="shared" si="33"/>
        <v>#VALUE!</v>
      </c>
      <c r="P131" s="47">
        <f t="shared" si="34"/>
      </c>
      <c r="Q131" s="47" t="e">
        <f t="shared" si="35"/>
        <v>#VALUE!</v>
      </c>
      <c r="R131" s="47">
        <f t="shared" si="36"/>
      </c>
      <c r="S131" s="126" t="s">
        <v>1407</v>
      </c>
    </row>
    <row r="132" spans="1:19" ht="12.75">
      <c r="A132" s="49"/>
      <c r="B132" s="50"/>
      <c r="C132" s="50"/>
      <c r="D132" s="51"/>
      <c r="E132" s="51"/>
      <c r="F132" s="51"/>
      <c r="G132" s="51"/>
      <c r="H132" s="52"/>
      <c r="I132" s="45" t="str">
        <f aca="true" t="shared" si="37" ref="I132:I147">UPPER($C$2)</f>
        <v>JN49DT</v>
      </c>
      <c r="J132" s="45">
        <f aca="true" t="shared" si="38" ref="J132:J147">(CODE(MID(I132,1,1))-74)*20+MID(I132,3,1)*2+(CODE(MID(I132,5,1))-65)/12</f>
        <v>8.25</v>
      </c>
      <c r="K132" s="45">
        <f t="shared" si="30"/>
        <v>49.791666666666664</v>
      </c>
      <c r="L132" s="45">
        <f t="shared" si="31"/>
      </c>
      <c r="M132" s="45" t="e">
        <f aca="true" t="shared" si="39" ref="M132:M147">(CODE(MID(L132,1,1))-74)*20+MID(L132,3,1)*2+(CODE(MID(L132,5,1))-65)/12</f>
        <v>#VALUE!</v>
      </c>
      <c r="N132" s="45" t="e">
        <f t="shared" si="32"/>
        <v>#VALUE!</v>
      </c>
      <c r="O132" s="46" t="e">
        <f t="shared" si="33"/>
        <v>#VALUE!</v>
      </c>
      <c r="P132" s="47">
        <f t="shared" si="34"/>
      </c>
      <c r="Q132" s="47" t="e">
        <f t="shared" si="35"/>
        <v>#VALUE!</v>
      </c>
      <c r="R132" s="47">
        <f t="shared" si="36"/>
      </c>
      <c r="S132" s="126" t="s">
        <v>1407</v>
      </c>
    </row>
    <row r="133" spans="1:19" ht="12.75">
      <c r="A133" s="49"/>
      <c r="B133" s="50"/>
      <c r="C133" s="50"/>
      <c r="D133" s="51"/>
      <c r="E133" s="51"/>
      <c r="F133" s="51"/>
      <c r="G133" s="51"/>
      <c r="H133" s="52"/>
      <c r="I133" s="45" t="str">
        <f t="shared" si="37"/>
        <v>JN49DT</v>
      </c>
      <c r="J133" s="45">
        <f t="shared" si="38"/>
        <v>8.25</v>
      </c>
      <c r="K133" s="45">
        <f t="shared" si="30"/>
        <v>49.791666666666664</v>
      </c>
      <c r="L133" s="45">
        <f t="shared" si="31"/>
      </c>
      <c r="M133" s="45" t="e">
        <f t="shared" si="39"/>
        <v>#VALUE!</v>
      </c>
      <c r="N133" s="45" t="e">
        <f t="shared" si="32"/>
        <v>#VALUE!</v>
      </c>
      <c r="O133" s="46" t="e">
        <f t="shared" si="33"/>
        <v>#VALUE!</v>
      </c>
      <c r="P133" s="47">
        <f t="shared" si="34"/>
      </c>
      <c r="Q133" s="47" t="e">
        <f t="shared" si="35"/>
        <v>#VALUE!</v>
      </c>
      <c r="R133" s="47">
        <f t="shared" si="36"/>
      </c>
      <c r="S133" s="126" t="s">
        <v>1407</v>
      </c>
    </row>
    <row r="134" spans="1:19" ht="12.75">
      <c r="A134" s="49"/>
      <c r="B134" s="50"/>
      <c r="C134" s="50"/>
      <c r="D134" s="51"/>
      <c r="E134" s="51"/>
      <c r="F134" s="51"/>
      <c r="G134" s="51"/>
      <c r="H134" s="52"/>
      <c r="I134" s="45" t="str">
        <f t="shared" si="37"/>
        <v>JN49DT</v>
      </c>
      <c r="J134" s="45">
        <f t="shared" si="38"/>
        <v>8.25</v>
      </c>
      <c r="K134" s="45">
        <f t="shared" si="30"/>
        <v>49.791666666666664</v>
      </c>
      <c r="L134" s="45">
        <f t="shared" si="31"/>
      </c>
      <c r="M134" s="45" t="e">
        <f t="shared" si="39"/>
        <v>#VALUE!</v>
      </c>
      <c r="N134" s="45" t="e">
        <f t="shared" si="32"/>
        <v>#VALUE!</v>
      </c>
      <c r="O134" s="46" t="e">
        <f t="shared" si="33"/>
        <v>#VALUE!</v>
      </c>
      <c r="P134" s="47">
        <f t="shared" si="34"/>
      </c>
      <c r="Q134" s="47" t="e">
        <f t="shared" si="35"/>
        <v>#VALUE!</v>
      </c>
      <c r="R134" s="47">
        <f t="shared" si="36"/>
      </c>
      <c r="S134" s="126" t="s">
        <v>1407</v>
      </c>
    </row>
    <row r="135" spans="1:19" ht="12.75">
      <c r="A135" s="49"/>
      <c r="B135" s="50"/>
      <c r="C135" s="50"/>
      <c r="D135" s="51"/>
      <c r="E135" s="51"/>
      <c r="F135" s="51"/>
      <c r="G135" s="42"/>
      <c r="H135" s="44"/>
      <c r="I135" s="45" t="str">
        <f t="shared" si="37"/>
        <v>JN49DT</v>
      </c>
      <c r="J135" s="45">
        <f t="shared" si="38"/>
        <v>8.25</v>
      </c>
      <c r="K135" s="45">
        <f t="shared" si="30"/>
        <v>49.791666666666664</v>
      </c>
      <c r="L135" s="45">
        <f t="shared" si="31"/>
      </c>
      <c r="M135" s="45" t="e">
        <f t="shared" si="39"/>
        <v>#VALUE!</v>
      </c>
      <c r="N135" s="45" t="e">
        <f t="shared" si="32"/>
        <v>#VALUE!</v>
      </c>
      <c r="O135" s="46" t="e">
        <f t="shared" si="33"/>
        <v>#VALUE!</v>
      </c>
      <c r="P135" s="47">
        <f t="shared" si="34"/>
      </c>
      <c r="Q135" s="47" t="e">
        <f t="shared" si="35"/>
        <v>#VALUE!</v>
      </c>
      <c r="R135" s="47">
        <f t="shared" si="36"/>
      </c>
      <c r="S135" s="126" t="s">
        <v>1407</v>
      </c>
    </row>
    <row r="136" spans="1:19" ht="12.75">
      <c r="A136" s="49"/>
      <c r="B136" s="50"/>
      <c r="C136" s="50"/>
      <c r="D136" s="42"/>
      <c r="E136" s="51"/>
      <c r="F136" s="51"/>
      <c r="G136" s="42"/>
      <c r="H136" s="44"/>
      <c r="I136" s="45" t="str">
        <f t="shared" si="37"/>
        <v>JN49DT</v>
      </c>
      <c r="J136" s="45">
        <f t="shared" si="38"/>
        <v>8.25</v>
      </c>
      <c r="K136" s="45">
        <f t="shared" si="30"/>
        <v>49.791666666666664</v>
      </c>
      <c r="L136" s="45">
        <f t="shared" si="31"/>
      </c>
      <c r="M136" s="45" t="e">
        <f t="shared" si="39"/>
        <v>#VALUE!</v>
      </c>
      <c r="N136" s="45" t="e">
        <f t="shared" si="32"/>
        <v>#VALUE!</v>
      </c>
      <c r="O136" s="46" t="e">
        <f t="shared" si="33"/>
        <v>#VALUE!</v>
      </c>
      <c r="P136" s="47">
        <f t="shared" si="34"/>
      </c>
      <c r="Q136" s="47" t="e">
        <f t="shared" si="35"/>
        <v>#VALUE!</v>
      </c>
      <c r="R136" s="47">
        <f t="shared" si="36"/>
      </c>
      <c r="S136" s="126" t="s">
        <v>1407</v>
      </c>
    </row>
    <row r="137" spans="1:19" ht="12.75">
      <c r="A137" s="49"/>
      <c r="B137" s="50"/>
      <c r="C137" s="50"/>
      <c r="D137" s="51"/>
      <c r="E137" s="51"/>
      <c r="F137" s="51"/>
      <c r="G137" s="51"/>
      <c r="H137" s="52"/>
      <c r="I137" s="45" t="str">
        <f t="shared" si="37"/>
        <v>JN49DT</v>
      </c>
      <c r="J137" s="45">
        <f t="shared" si="38"/>
        <v>8.25</v>
      </c>
      <c r="K137" s="45">
        <f t="shared" si="30"/>
        <v>49.791666666666664</v>
      </c>
      <c r="L137" s="45">
        <f t="shared" si="31"/>
      </c>
      <c r="M137" s="45" t="e">
        <f t="shared" si="39"/>
        <v>#VALUE!</v>
      </c>
      <c r="N137" s="45" t="e">
        <f t="shared" si="32"/>
        <v>#VALUE!</v>
      </c>
      <c r="O137" s="46" t="e">
        <f t="shared" si="33"/>
        <v>#VALUE!</v>
      </c>
      <c r="P137" s="47">
        <f t="shared" si="34"/>
      </c>
      <c r="Q137" s="47" t="e">
        <f t="shared" si="35"/>
        <v>#VALUE!</v>
      </c>
      <c r="R137" s="47">
        <f t="shared" si="36"/>
      </c>
      <c r="S137" s="126" t="s">
        <v>1407</v>
      </c>
    </row>
    <row r="138" spans="1:19" ht="12.75">
      <c r="A138" s="41"/>
      <c r="B138" s="42"/>
      <c r="C138" s="42"/>
      <c r="D138" s="42"/>
      <c r="E138" s="43"/>
      <c r="F138" s="43"/>
      <c r="G138" s="42"/>
      <c r="H138" s="44"/>
      <c r="I138" s="45" t="str">
        <f t="shared" si="37"/>
        <v>JN49DT</v>
      </c>
      <c r="J138" s="45">
        <f t="shared" si="38"/>
        <v>8.25</v>
      </c>
      <c r="K138" s="45">
        <f t="shared" si="30"/>
        <v>49.791666666666664</v>
      </c>
      <c r="L138" s="45">
        <f t="shared" si="31"/>
      </c>
      <c r="M138" s="45" t="e">
        <f t="shared" si="39"/>
        <v>#VALUE!</v>
      </c>
      <c r="N138" s="45" t="e">
        <f t="shared" si="32"/>
        <v>#VALUE!</v>
      </c>
      <c r="O138" s="46" t="e">
        <f t="shared" si="33"/>
        <v>#VALUE!</v>
      </c>
      <c r="P138" s="47">
        <f t="shared" si="34"/>
      </c>
      <c r="Q138" s="47" t="e">
        <f t="shared" si="35"/>
        <v>#VALUE!</v>
      </c>
      <c r="R138" s="47">
        <f t="shared" si="36"/>
      </c>
      <c r="S138" s="126" t="s">
        <v>1407</v>
      </c>
    </row>
    <row r="139" spans="1:19" ht="12.75">
      <c r="A139" s="55"/>
      <c r="B139" s="56"/>
      <c r="C139" s="56"/>
      <c r="D139" s="56"/>
      <c r="E139" s="57"/>
      <c r="F139" s="57"/>
      <c r="G139" s="56"/>
      <c r="H139" s="56"/>
      <c r="I139" s="45" t="str">
        <f t="shared" si="37"/>
        <v>JN49DT</v>
      </c>
      <c r="J139" s="45">
        <f t="shared" si="38"/>
        <v>8.25</v>
      </c>
      <c r="K139" s="45">
        <f t="shared" si="30"/>
        <v>49.791666666666664</v>
      </c>
      <c r="L139" s="45">
        <f t="shared" si="31"/>
      </c>
      <c r="M139" s="45" t="e">
        <f t="shared" si="39"/>
        <v>#VALUE!</v>
      </c>
      <c r="N139" s="45" t="e">
        <f t="shared" si="32"/>
        <v>#VALUE!</v>
      </c>
      <c r="O139" s="46" t="e">
        <f t="shared" si="33"/>
        <v>#VALUE!</v>
      </c>
      <c r="P139" s="47">
        <f t="shared" si="34"/>
      </c>
      <c r="Q139" s="47" t="e">
        <f t="shared" si="35"/>
        <v>#VALUE!</v>
      </c>
      <c r="R139" s="47">
        <f t="shared" si="36"/>
      </c>
      <c r="S139" s="126" t="s">
        <v>1407</v>
      </c>
    </row>
    <row r="140" spans="1:19" ht="12.75">
      <c r="A140" s="55"/>
      <c r="B140" s="56"/>
      <c r="C140" s="56"/>
      <c r="D140" s="56"/>
      <c r="E140" s="57"/>
      <c r="F140" s="57"/>
      <c r="G140" s="56"/>
      <c r="H140" s="56"/>
      <c r="I140" s="45" t="str">
        <f t="shared" si="37"/>
        <v>JN49DT</v>
      </c>
      <c r="J140" s="45">
        <f t="shared" si="38"/>
        <v>8.25</v>
      </c>
      <c r="K140" s="45">
        <f t="shared" si="30"/>
        <v>49.791666666666664</v>
      </c>
      <c r="L140" s="45">
        <f t="shared" si="31"/>
      </c>
      <c r="M140" s="45" t="e">
        <f t="shared" si="39"/>
        <v>#VALUE!</v>
      </c>
      <c r="N140" s="45" t="e">
        <f t="shared" si="32"/>
        <v>#VALUE!</v>
      </c>
      <c r="O140" s="46" t="e">
        <f t="shared" si="33"/>
        <v>#VALUE!</v>
      </c>
      <c r="P140" s="47">
        <f t="shared" si="34"/>
      </c>
      <c r="Q140" s="47" t="e">
        <f t="shared" si="35"/>
        <v>#VALUE!</v>
      </c>
      <c r="R140" s="47">
        <f t="shared" si="36"/>
      </c>
      <c r="S140" s="126" t="s">
        <v>1407</v>
      </c>
    </row>
    <row r="141" spans="1:19" ht="12.75">
      <c r="A141" s="55"/>
      <c r="B141" s="56"/>
      <c r="C141" s="56"/>
      <c r="D141" s="56"/>
      <c r="E141" s="57"/>
      <c r="F141" s="57"/>
      <c r="G141" s="56"/>
      <c r="H141" s="56"/>
      <c r="I141" s="45" t="str">
        <f t="shared" si="37"/>
        <v>JN49DT</v>
      </c>
      <c r="J141" s="45">
        <f t="shared" si="38"/>
        <v>8.25</v>
      </c>
      <c r="K141" s="45">
        <f t="shared" si="30"/>
        <v>49.791666666666664</v>
      </c>
      <c r="L141" s="45">
        <f t="shared" si="31"/>
      </c>
      <c r="M141" s="45" t="e">
        <f t="shared" si="39"/>
        <v>#VALUE!</v>
      </c>
      <c r="N141" s="45" t="e">
        <f t="shared" si="32"/>
        <v>#VALUE!</v>
      </c>
      <c r="O141" s="46" t="e">
        <f t="shared" si="33"/>
        <v>#VALUE!</v>
      </c>
      <c r="P141" s="47">
        <f t="shared" si="34"/>
      </c>
      <c r="Q141" s="47" t="e">
        <f t="shared" si="35"/>
        <v>#VALUE!</v>
      </c>
      <c r="R141" s="47">
        <f t="shared" si="36"/>
      </c>
      <c r="S141" s="126" t="s">
        <v>1407</v>
      </c>
    </row>
    <row r="142" spans="1:19" ht="12.75">
      <c r="A142" s="55"/>
      <c r="B142" s="56"/>
      <c r="C142" s="56"/>
      <c r="D142" s="56"/>
      <c r="E142" s="57"/>
      <c r="F142" s="57"/>
      <c r="G142" s="56"/>
      <c r="H142" s="56"/>
      <c r="I142" s="45" t="str">
        <f t="shared" si="37"/>
        <v>JN49DT</v>
      </c>
      <c r="J142" s="45">
        <f t="shared" si="38"/>
        <v>8.25</v>
      </c>
      <c r="K142" s="45">
        <f t="shared" si="30"/>
        <v>49.791666666666664</v>
      </c>
      <c r="L142" s="45">
        <f t="shared" si="31"/>
      </c>
      <c r="M142" s="45" t="e">
        <f t="shared" si="39"/>
        <v>#VALUE!</v>
      </c>
      <c r="N142" s="45" t="e">
        <f t="shared" si="32"/>
        <v>#VALUE!</v>
      </c>
      <c r="O142" s="46" t="e">
        <f t="shared" si="33"/>
        <v>#VALUE!</v>
      </c>
      <c r="P142" s="47">
        <f t="shared" si="34"/>
      </c>
      <c r="Q142" s="47" t="e">
        <f t="shared" si="35"/>
        <v>#VALUE!</v>
      </c>
      <c r="R142" s="47">
        <f t="shared" si="36"/>
      </c>
      <c r="S142" s="126" t="s">
        <v>1407</v>
      </c>
    </row>
    <row r="143" spans="1:19" ht="12.75">
      <c r="A143" s="55"/>
      <c r="B143" s="56"/>
      <c r="C143" s="56"/>
      <c r="D143" s="56"/>
      <c r="E143" s="57"/>
      <c r="F143" s="57"/>
      <c r="G143" s="56"/>
      <c r="H143" s="56"/>
      <c r="I143" s="45" t="str">
        <f t="shared" si="37"/>
        <v>JN49DT</v>
      </c>
      <c r="J143" s="45">
        <f t="shared" si="38"/>
        <v>8.25</v>
      </c>
      <c r="K143" s="45">
        <f t="shared" si="30"/>
        <v>49.791666666666664</v>
      </c>
      <c r="L143" s="45">
        <f t="shared" si="31"/>
      </c>
      <c r="M143" s="45" t="e">
        <f t="shared" si="39"/>
        <v>#VALUE!</v>
      </c>
      <c r="N143" s="45" t="e">
        <f t="shared" si="32"/>
        <v>#VALUE!</v>
      </c>
      <c r="O143" s="46" t="e">
        <f t="shared" si="33"/>
        <v>#VALUE!</v>
      </c>
      <c r="P143" s="47">
        <f t="shared" si="34"/>
      </c>
      <c r="Q143" s="47" t="e">
        <f t="shared" si="35"/>
        <v>#VALUE!</v>
      </c>
      <c r="R143" s="47">
        <f t="shared" si="36"/>
      </c>
      <c r="S143" s="126" t="s">
        <v>1407</v>
      </c>
    </row>
    <row r="144" spans="1:19" ht="12.75">
      <c r="A144" s="55"/>
      <c r="B144" s="56"/>
      <c r="C144" s="56"/>
      <c r="D144" s="56"/>
      <c r="E144" s="57"/>
      <c r="F144" s="57"/>
      <c r="G144" s="56"/>
      <c r="H144" s="56"/>
      <c r="I144" s="45" t="str">
        <f t="shared" si="37"/>
        <v>JN49DT</v>
      </c>
      <c r="J144" s="45">
        <f t="shared" si="38"/>
        <v>8.25</v>
      </c>
      <c r="K144" s="45">
        <f t="shared" si="30"/>
        <v>49.791666666666664</v>
      </c>
      <c r="L144" s="45">
        <f t="shared" si="31"/>
      </c>
      <c r="M144" s="45" t="e">
        <f t="shared" si="39"/>
        <v>#VALUE!</v>
      </c>
      <c r="N144" s="45" t="e">
        <f t="shared" si="32"/>
        <v>#VALUE!</v>
      </c>
      <c r="O144" s="46" t="e">
        <f t="shared" si="33"/>
        <v>#VALUE!</v>
      </c>
      <c r="P144" s="47">
        <f t="shared" si="34"/>
      </c>
      <c r="Q144" s="47" t="e">
        <f t="shared" si="35"/>
        <v>#VALUE!</v>
      </c>
      <c r="R144" s="47">
        <f t="shared" si="36"/>
      </c>
      <c r="S144" s="126" t="s">
        <v>1407</v>
      </c>
    </row>
    <row r="145" spans="1:19" ht="12.75">
      <c r="A145" s="55"/>
      <c r="B145" s="56"/>
      <c r="C145" s="56"/>
      <c r="D145" s="56"/>
      <c r="E145" s="57"/>
      <c r="F145" s="57"/>
      <c r="G145" s="56"/>
      <c r="H145" s="56"/>
      <c r="I145" s="45" t="str">
        <f t="shared" si="37"/>
        <v>JN49DT</v>
      </c>
      <c r="J145" s="45">
        <f t="shared" si="38"/>
        <v>8.25</v>
      </c>
      <c r="K145" s="45">
        <f t="shared" si="30"/>
        <v>49.791666666666664</v>
      </c>
      <c r="L145" s="45">
        <f t="shared" si="31"/>
      </c>
      <c r="M145" s="45" t="e">
        <f t="shared" si="39"/>
        <v>#VALUE!</v>
      </c>
      <c r="N145" s="45" t="e">
        <f t="shared" si="32"/>
        <v>#VALUE!</v>
      </c>
      <c r="O145" s="46" t="e">
        <f t="shared" si="33"/>
        <v>#VALUE!</v>
      </c>
      <c r="P145" s="47">
        <f t="shared" si="34"/>
      </c>
      <c r="Q145" s="47" t="e">
        <f t="shared" si="35"/>
        <v>#VALUE!</v>
      </c>
      <c r="R145" s="47">
        <f t="shared" si="36"/>
      </c>
      <c r="S145" s="126" t="s">
        <v>1407</v>
      </c>
    </row>
    <row r="146" spans="1:19" ht="12.75">
      <c r="A146" s="55"/>
      <c r="B146" s="56"/>
      <c r="C146" s="56"/>
      <c r="D146" s="56"/>
      <c r="E146" s="57"/>
      <c r="F146" s="57"/>
      <c r="G146" s="56"/>
      <c r="H146" s="56"/>
      <c r="I146" s="45" t="str">
        <f t="shared" si="37"/>
        <v>JN49DT</v>
      </c>
      <c r="J146" s="45">
        <f t="shared" si="38"/>
        <v>8.25</v>
      </c>
      <c r="K146" s="45">
        <f>(CODE(MID(I146,2,1))-74)*10+MID(I146,4,1)*1+(CODE(MID(I146,6,1))-65)/24</f>
        <v>49.791666666666664</v>
      </c>
      <c r="L146" s="45">
        <f>UPPER(C146)</f>
      </c>
      <c r="M146" s="45" t="e">
        <f t="shared" si="39"/>
        <v>#VALUE!</v>
      </c>
      <c r="N146" s="45" t="e">
        <f>(CODE(MID(L146,2,1))-74)*10+MID(L146,4,1)*1+(CODE(MID(L146,6,1))-65)/24</f>
        <v>#VALUE!</v>
      </c>
      <c r="O146" s="46" t="e">
        <f>ACOS(SIN(N146*PI()/180)*SIN(K146*PI()/180)+COS(N146*PI()/180)*COS(K146*PI()/180)*COS((J146-M146)*PI()/180))</f>
        <v>#VALUE!</v>
      </c>
      <c r="P146" s="47">
        <f>IF(C146="","",6371.3*O146)</f>
      </c>
      <c r="Q146" s="47" t="e">
        <f>ACOS((SIN(N146*PI()/180)-SIN(K146*PI()/180)*COS(O146))/(COS(K146*PI()/180)*SIN(O146)))*180/PI()</f>
        <v>#VALUE!</v>
      </c>
      <c r="R146" s="47">
        <f>IF(C146="","",IF((SIN((M146-J146)*PI()/180))&lt;0,360-Q146,Q146))</f>
      </c>
      <c r="S146" s="126" t="s">
        <v>1407</v>
      </c>
    </row>
    <row r="147" spans="1:19" ht="13.5" thickBot="1">
      <c r="A147" s="61"/>
      <c r="B147" s="62"/>
      <c r="C147" s="62"/>
      <c r="D147" s="62"/>
      <c r="E147" s="63"/>
      <c r="F147" s="63"/>
      <c r="G147" s="62"/>
      <c r="H147" s="62"/>
      <c r="I147" s="73" t="str">
        <f t="shared" si="37"/>
        <v>JN49DT</v>
      </c>
      <c r="J147" s="73">
        <f t="shared" si="38"/>
        <v>8.25</v>
      </c>
      <c r="K147" s="73">
        <f>(CODE(MID(I147,2,1))-74)*10+MID(I147,4,1)*1+(CODE(MID(I147,6,1))-65)/24</f>
        <v>49.791666666666664</v>
      </c>
      <c r="L147" s="73">
        <f>UPPER(C147)</f>
      </c>
      <c r="M147" s="73" t="e">
        <f t="shared" si="39"/>
        <v>#VALUE!</v>
      </c>
      <c r="N147" s="73" t="e">
        <f>(CODE(MID(L147,2,1))-74)*10+MID(L147,4,1)*1+(CODE(MID(L147,6,1))-65)/24</f>
        <v>#VALUE!</v>
      </c>
      <c r="O147" s="74" t="e">
        <f>ACOS(SIN(N147*PI()/180)*SIN(K147*PI()/180)+COS(N147*PI()/180)*COS(K147*PI()/180)*COS((J147-M147)*PI()/180))</f>
        <v>#VALUE!</v>
      </c>
      <c r="P147" s="75">
        <f>IF(C147="","",6371.3*O147)</f>
      </c>
      <c r="Q147" s="75" t="e">
        <f>ACOS((SIN(N147*PI()/180)-SIN(K147*PI()/180)*COS(O147))/(COS(K147*PI()/180)*SIN(O147)))*180/PI()</f>
        <v>#VALUE!</v>
      </c>
      <c r="R147" s="75">
        <f>IF(C147="","",IF((SIN((M147-J147)*PI()/180))&lt;0,360-Q147,Q147))</f>
      </c>
      <c r="S147" s="127" t="s">
        <v>1407</v>
      </c>
    </row>
  </sheetData>
  <autoFilter ref="A3:R147"/>
  <conditionalFormatting sqref="S4:S147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S147"/>
  <sheetViews>
    <sheetView tabSelected="1" workbookViewId="0" topLeftCell="A1">
      <pane ySplit="3" topLeftCell="BM4" activePane="bottomLeft" state="frozen"/>
      <selection pane="topLeft" activeCell="A1" sqref="A1:IV16384"/>
      <selection pane="bottomLeft" activeCell="A3" sqref="A3"/>
    </sheetView>
  </sheetViews>
  <sheetFormatPr defaultColWidth="11.421875" defaultRowHeight="12.75"/>
  <cols>
    <col min="1" max="1" width="11.140625" style="9" customWidth="1"/>
    <col min="2" max="2" width="10.28125" style="8" customWidth="1"/>
    <col min="3" max="3" width="8.8515625" style="8" customWidth="1"/>
    <col min="4" max="4" width="7.28125" style="8" customWidth="1"/>
    <col min="5" max="5" width="8.8515625" style="11" customWidth="1"/>
    <col min="6" max="6" width="6.140625" style="11" customWidth="1"/>
    <col min="7" max="7" width="4.8515625" style="8" customWidth="1"/>
    <col min="8" max="8" width="20.28125" style="8" customWidth="1"/>
    <col min="9" max="15" width="16.28125" style="8" hidden="1" customWidth="1"/>
    <col min="16" max="16" width="5.28125" style="10" customWidth="1"/>
    <col min="17" max="17" width="0.42578125" style="10" hidden="1" customWidth="1"/>
    <col min="18" max="18" width="7.00390625" style="10" customWidth="1"/>
    <col min="19" max="19" width="6.8515625" style="8" bestFit="1" customWidth="1"/>
    <col min="20" max="16384" width="16.28125" style="8" customWidth="1"/>
  </cols>
  <sheetData>
    <row r="1" spans="1:18" ht="18">
      <c r="A1" s="21" t="s">
        <v>310</v>
      </c>
      <c r="B1" s="23"/>
      <c r="C1" s="22" t="str">
        <f>Grunddaten!$C$7</f>
        <v>Dalheim</v>
      </c>
      <c r="D1" s="30"/>
      <c r="E1" s="31"/>
      <c r="F1" s="31"/>
      <c r="G1" s="30"/>
      <c r="H1" s="32">
        <v>38764</v>
      </c>
      <c r="I1" s="30"/>
      <c r="J1" s="30"/>
      <c r="K1" s="30"/>
      <c r="L1" s="30"/>
      <c r="M1" s="30"/>
      <c r="N1" s="30"/>
      <c r="O1" s="30"/>
      <c r="P1" s="33"/>
      <c r="Q1" s="33"/>
      <c r="R1" s="33"/>
    </row>
    <row r="2" spans="1:18" ht="18.75" thickBot="1">
      <c r="A2" s="21" t="s">
        <v>311</v>
      </c>
      <c r="B2" s="23"/>
      <c r="C2" s="22" t="str">
        <f>UPPER(Grunddaten!$C$11)</f>
        <v>JN49DT</v>
      </c>
      <c r="D2" s="30"/>
      <c r="E2" s="31"/>
      <c r="F2" s="31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</row>
    <row r="3" spans="1:19" s="14" customFormat="1" ht="50.25" customHeight="1" thickBot="1">
      <c r="A3" s="158" t="s">
        <v>318</v>
      </c>
      <c r="B3" s="153" t="s">
        <v>307</v>
      </c>
      <c r="C3" s="153" t="s">
        <v>308</v>
      </c>
      <c r="D3" s="153" t="s">
        <v>736</v>
      </c>
      <c r="E3" s="153" t="s">
        <v>732</v>
      </c>
      <c r="F3" s="153" t="s">
        <v>733</v>
      </c>
      <c r="G3" s="153" t="s">
        <v>734</v>
      </c>
      <c r="H3" s="153" t="s">
        <v>1101</v>
      </c>
      <c r="I3" s="154" t="s">
        <v>5</v>
      </c>
      <c r="J3" s="154" t="s">
        <v>4</v>
      </c>
      <c r="K3" s="154" t="s">
        <v>3</v>
      </c>
      <c r="L3" s="154" t="s">
        <v>5</v>
      </c>
      <c r="M3" s="154" t="s">
        <v>4</v>
      </c>
      <c r="N3" s="154" t="s">
        <v>3</v>
      </c>
      <c r="O3" s="154" t="s">
        <v>2</v>
      </c>
      <c r="P3" s="155" t="s">
        <v>317</v>
      </c>
      <c r="Q3" s="156" t="s">
        <v>1</v>
      </c>
      <c r="R3" s="159" t="s">
        <v>0</v>
      </c>
      <c r="S3" s="157" t="s">
        <v>1409</v>
      </c>
    </row>
    <row r="4" spans="1:19" ht="12.75">
      <c r="A4" s="34">
        <v>144124</v>
      </c>
      <c r="B4" s="35" t="s">
        <v>6</v>
      </c>
      <c r="C4" s="35" t="s">
        <v>7</v>
      </c>
      <c r="D4" s="35"/>
      <c r="E4" s="36"/>
      <c r="F4" s="36"/>
      <c r="G4" s="35"/>
      <c r="H4" s="37" t="s">
        <v>8</v>
      </c>
      <c r="I4" s="38" t="str">
        <f aca="true" t="shared" si="0" ref="I4:I35">UPPER($C$2)</f>
        <v>JN49DT</v>
      </c>
      <c r="J4" s="38">
        <f aca="true" t="shared" si="1" ref="J4:J35">(CODE(MID(I4,1,1))-74)*20+MID(I4,3,1)*2+(CODE(MID(I4,5,1))-65)/12</f>
        <v>8.25</v>
      </c>
      <c r="K4" s="38">
        <f aca="true" t="shared" si="2" ref="K4:K35">(CODE(MID(I4,2,1))-74)*10+MID(I4,4,1)*1+(CODE(MID(I4,6,1))-65)/24</f>
        <v>49.791666666666664</v>
      </c>
      <c r="L4" s="38" t="str">
        <f aca="true" t="shared" si="3" ref="L4:L35">UPPER(C4)</f>
        <v>JN88BA</v>
      </c>
      <c r="M4" s="38">
        <f aca="true" t="shared" si="4" ref="M4:M35">(CODE(MID(L4,1,1))-74)*20+MID(L4,3,1)*2+(CODE(MID(L4,5,1))-65)/12</f>
        <v>16.083333333333332</v>
      </c>
      <c r="N4" s="38">
        <f aca="true" t="shared" si="5" ref="N4:N35">(CODE(MID(L4,2,1))-74)*10+MID(L4,4,1)*1+(CODE(MID(L4,6,1))-65)/24</f>
        <v>48</v>
      </c>
      <c r="O4" s="39">
        <f aca="true" t="shared" si="6" ref="O4:O35">ACOS(SIN(N4*PI()/180)*SIN(K4*PI()/180)+COS(N4*PI()/180)*COS(K4*PI()/180)*COS((J4-M4)*PI()/180))</f>
        <v>0.09511175785080739</v>
      </c>
      <c r="P4" s="40">
        <f aca="true" t="shared" si="7" ref="P4:P35">IF(C4="","",6371.3*O4)</f>
        <v>605.9855427948492</v>
      </c>
      <c r="Q4" s="40">
        <f aca="true" t="shared" si="8" ref="Q4:Q35">ACOS((SIN(N4*PI()/180)-SIN(K4*PI()/180)*COS(O4))/(COS(K4*PI()/180)*SIN(O4)))*180/PI()</f>
        <v>106.20100634784531</v>
      </c>
      <c r="R4" s="40">
        <f aca="true" t="shared" si="9" ref="R4:R35">IF(C4="","",IF((SIN((M4-J4)*PI()/180))&lt;0,360-Q4,Q4))</f>
        <v>106.20100634784531</v>
      </c>
      <c r="S4" s="142" t="s">
        <v>1407</v>
      </c>
    </row>
    <row r="5" spans="1:19" ht="12.75">
      <c r="A5" s="41">
        <v>144150</v>
      </c>
      <c r="B5" s="42" t="s">
        <v>515</v>
      </c>
      <c r="C5" s="42" t="s">
        <v>516</v>
      </c>
      <c r="D5" s="42"/>
      <c r="E5" s="43"/>
      <c r="F5" s="43"/>
      <c r="G5" s="42"/>
      <c r="H5" s="44" t="s">
        <v>520</v>
      </c>
      <c r="I5" s="45" t="str">
        <f t="shared" si="0"/>
        <v>JN49DT</v>
      </c>
      <c r="J5" s="45">
        <f t="shared" si="1"/>
        <v>8.25</v>
      </c>
      <c r="K5" s="45">
        <f t="shared" si="2"/>
        <v>49.791666666666664</v>
      </c>
      <c r="L5" s="45" t="str">
        <f t="shared" si="3"/>
        <v>KO87AA</v>
      </c>
      <c r="M5" s="45">
        <f t="shared" si="4"/>
        <v>36</v>
      </c>
      <c r="N5" s="45">
        <f t="shared" si="5"/>
        <v>57</v>
      </c>
      <c r="O5" s="46">
        <f t="shared" si="6"/>
        <v>0.3122073126772098</v>
      </c>
      <c r="P5" s="47">
        <f t="shared" si="7"/>
        <v>1989.166451260307</v>
      </c>
      <c r="Q5" s="47">
        <f t="shared" si="8"/>
        <v>55.64955303865256</v>
      </c>
      <c r="R5" s="47">
        <f t="shared" si="9"/>
        <v>55.64955303865256</v>
      </c>
      <c r="S5" s="126" t="s">
        <v>1407</v>
      </c>
    </row>
    <row r="6" spans="1:19" ht="12.75">
      <c r="A6" s="41">
        <v>144154</v>
      </c>
      <c r="B6" s="42" t="s">
        <v>517</v>
      </c>
      <c r="C6" s="42" t="s">
        <v>518</v>
      </c>
      <c r="D6" s="42"/>
      <c r="E6" s="43"/>
      <c r="F6" s="43"/>
      <c r="G6" s="42"/>
      <c r="H6" s="44" t="s">
        <v>520</v>
      </c>
      <c r="I6" s="45" t="str">
        <f t="shared" si="0"/>
        <v>JN49DT</v>
      </c>
      <c r="J6" s="45">
        <f t="shared" si="1"/>
        <v>8.25</v>
      </c>
      <c r="K6" s="45">
        <f t="shared" si="2"/>
        <v>49.791666666666664</v>
      </c>
      <c r="L6" s="45" t="str">
        <f t="shared" si="3"/>
        <v>KO45AA</v>
      </c>
      <c r="M6" s="45">
        <f t="shared" si="4"/>
        <v>28</v>
      </c>
      <c r="N6" s="45">
        <f t="shared" si="5"/>
        <v>55</v>
      </c>
      <c r="O6" s="46">
        <f t="shared" si="6"/>
        <v>0.2281358710946786</v>
      </c>
      <c r="P6" s="47">
        <f t="shared" si="7"/>
        <v>1453.5220755055257</v>
      </c>
      <c r="Q6" s="47">
        <f t="shared" si="8"/>
        <v>58.98147062142018</v>
      </c>
      <c r="R6" s="47">
        <f t="shared" si="9"/>
        <v>58.98147062142018</v>
      </c>
      <c r="S6" s="126" t="s">
        <v>1407</v>
      </c>
    </row>
    <row r="7" spans="1:19" ht="12.75">
      <c r="A7" s="41">
        <v>144200</v>
      </c>
      <c r="B7" s="42" t="s">
        <v>519</v>
      </c>
      <c r="C7" s="42" t="s">
        <v>521</v>
      </c>
      <c r="D7" s="42"/>
      <c r="E7" s="43"/>
      <c r="F7" s="43"/>
      <c r="G7" s="42"/>
      <c r="H7" s="44" t="s">
        <v>520</v>
      </c>
      <c r="I7" s="45" t="str">
        <f t="shared" si="0"/>
        <v>JN49DT</v>
      </c>
      <c r="J7" s="45">
        <f t="shared" si="1"/>
        <v>8.25</v>
      </c>
      <c r="K7" s="45">
        <f t="shared" si="2"/>
        <v>49.791666666666664</v>
      </c>
      <c r="L7" s="45" t="str">
        <f t="shared" si="3"/>
        <v>LO49AA</v>
      </c>
      <c r="M7" s="45">
        <f t="shared" si="4"/>
        <v>48</v>
      </c>
      <c r="N7" s="45">
        <f t="shared" si="5"/>
        <v>59</v>
      </c>
      <c r="O7" s="46">
        <f t="shared" si="6"/>
        <v>0.42689766952708896</v>
      </c>
      <c r="P7" s="47">
        <f t="shared" si="7"/>
        <v>2719.893121857942</v>
      </c>
      <c r="Q7" s="47">
        <f t="shared" si="8"/>
        <v>52.69326909257574</v>
      </c>
      <c r="R7" s="47">
        <f t="shared" si="9"/>
        <v>52.69326909257574</v>
      </c>
      <c r="S7" s="126" t="s">
        <v>1407</v>
      </c>
    </row>
    <row r="8" spans="1:19" ht="12.75">
      <c r="A8" s="41">
        <v>144282</v>
      </c>
      <c r="B8" s="42" t="s">
        <v>522</v>
      </c>
      <c r="C8" s="42" t="s">
        <v>523</v>
      </c>
      <c r="D8" s="42"/>
      <c r="E8" s="43"/>
      <c r="F8" s="43"/>
      <c r="G8" s="42"/>
      <c r="H8" s="44" t="s">
        <v>524</v>
      </c>
      <c r="I8" s="45" t="str">
        <f t="shared" si="0"/>
        <v>JN49DT</v>
      </c>
      <c r="J8" s="45">
        <f t="shared" si="1"/>
        <v>8.25</v>
      </c>
      <c r="K8" s="45">
        <f t="shared" si="2"/>
        <v>49.791666666666664</v>
      </c>
      <c r="L8" s="45" t="str">
        <f t="shared" si="3"/>
        <v>FN41CJ</v>
      </c>
      <c r="M8" s="45">
        <f t="shared" si="4"/>
        <v>-71.83333333333333</v>
      </c>
      <c r="N8" s="45">
        <f t="shared" si="5"/>
        <v>41.375</v>
      </c>
      <c r="O8" s="46">
        <f t="shared" si="6"/>
        <v>0.9419372379294535</v>
      </c>
      <c r="P8" s="47">
        <f t="shared" si="7"/>
        <v>6001.364724019927</v>
      </c>
      <c r="Q8" s="47">
        <f t="shared" si="8"/>
        <v>66.07057564143767</v>
      </c>
      <c r="R8" s="47">
        <f t="shared" si="9"/>
        <v>293.9294243585623</v>
      </c>
      <c r="S8" s="126" t="s">
        <v>1407</v>
      </c>
    </row>
    <row r="9" spans="1:19" ht="12.75">
      <c r="A9" s="49">
        <v>144301</v>
      </c>
      <c r="B9" s="50" t="s">
        <v>887</v>
      </c>
      <c r="C9" s="50" t="s">
        <v>888</v>
      </c>
      <c r="D9" s="51"/>
      <c r="E9" s="51"/>
      <c r="F9" s="51"/>
      <c r="G9" s="51"/>
      <c r="H9" s="52" t="s">
        <v>889</v>
      </c>
      <c r="I9" s="45" t="str">
        <f t="shared" si="0"/>
        <v>JN49DT</v>
      </c>
      <c r="J9" s="45">
        <f t="shared" si="1"/>
        <v>8.25</v>
      </c>
      <c r="K9" s="45">
        <f t="shared" si="2"/>
        <v>49.791666666666664</v>
      </c>
      <c r="L9" s="45" t="str">
        <f t="shared" si="3"/>
        <v>FM72OH</v>
      </c>
      <c r="M9" s="45">
        <f t="shared" si="4"/>
        <v>-64.83333333333333</v>
      </c>
      <c r="N9" s="45">
        <f t="shared" si="5"/>
        <v>32.291666666666664</v>
      </c>
      <c r="O9" s="46">
        <f t="shared" si="6"/>
        <v>0.9681951273978446</v>
      </c>
      <c r="P9" s="47">
        <f t="shared" si="7"/>
        <v>6168.661615189888</v>
      </c>
      <c r="Q9" s="47">
        <f t="shared" si="8"/>
        <v>79.01220449006665</v>
      </c>
      <c r="R9" s="47">
        <f t="shared" si="9"/>
        <v>280.98779550993333</v>
      </c>
      <c r="S9" s="126" t="s">
        <v>1407</v>
      </c>
    </row>
    <row r="10" spans="1:19" ht="12.75">
      <c r="A10" s="49">
        <v>144306</v>
      </c>
      <c r="B10" s="50" t="s">
        <v>890</v>
      </c>
      <c r="C10" s="50" t="s">
        <v>891</v>
      </c>
      <c r="D10" s="51" t="s">
        <v>892</v>
      </c>
      <c r="E10" s="51" t="s">
        <v>893</v>
      </c>
      <c r="F10" s="51" t="s">
        <v>894</v>
      </c>
      <c r="G10" s="51"/>
      <c r="H10" s="52" t="s">
        <v>895</v>
      </c>
      <c r="I10" s="45" t="str">
        <f t="shared" si="0"/>
        <v>JN49DT</v>
      </c>
      <c r="J10" s="45">
        <f t="shared" si="1"/>
        <v>8.25</v>
      </c>
      <c r="K10" s="45">
        <f t="shared" si="2"/>
        <v>49.791666666666664</v>
      </c>
      <c r="L10" s="45" t="str">
        <f t="shared" si="3"/>
        <v>IK28AC</v>
      </c>
      <c r="M10" s="45">
        <f t="shared" si="4"/>
        <v>-16</v>
      </c>
      <c r="N10" s="45">
        <f t="shared" si="5"/>
        <v>18.083333333333332</v>
      </c>
      <c r="O10" s="46">
        <f t="shared" si="6"/>
        <v>0.6491719263298716</v>
      </c>
      <c r="P10" s="47">
        <f t="shared" si="7"/>
        <v>4136.069094225511</v>
      </c>
      <c r="Q10" s="47">
        <f t="shared" si="8"/>
        <v>139.77080282739115</v>
      </c>
      <c r="R10" s="47">
        <f t="shared" si="9"/>
        <v>220.22919717260885</v>
      </c>
      <c r="S10" s="126" t="s">
        <v>1407</v>
      </c>
    </row>
    <row r="11" spans="1:19" ht="12.75">
      <c r="A11" s="49">
        <v>144341</v>
      </c>
      <c r="B11" s="50" t="s">
        <v>854</v>
      </c>
      <c r="C11" s="50" t="s">
        <v>855</v>
      </c>
      <c r="D11" s="51" t="s">
        <v>894</v>
      </c>
      <c r="E11" s="51" t="s">
        <v>896</v>
      </c>
      <c r="F11" s="51" t="s">
        <v>897</v>
      </c>
      <c r="G11" s="51"/>
      <c r="H11" s="52" t="s">
        <v>898</v>
      </c>
      <c r="I11" s="45" t="str">
        <f t="shared" si="0"/>
        <v>JN49DT</v>
      </c>
      <c r="J11" s="45">
        <f t="shared" si="1"/>
        <v>8.25</v>
      </c>
      <c r="K11" s="45">
        <f t="shared" si="2"/>
        <v>49.791666666666664</v>
      </c>
      <c r="L11" s="45" t="str">
        <f t="shared" si="3"/>
        <v>KN78MM</v>
      </c>
      <c r="M11" s="45">
        <f t="shared" si="4"/>
        <v>35</v>
      </c>
      <c r="N11" s="45">
        <f t="shared" si="5"/>
        <v>48.5</v>
      </c>
      <c r="O11" s="46">
        <f t="shared" si="6"/>
        <v>0.3046038377858822</v>
      </c>
      <c r="P11" s="47">
        <f t="shared" si="7"/>
        <v>1940.7224316851912</v>
      </c>
      <c r="Q11" s="47">
        <f t="shared" si="8"/>
        <v>83.9489410827163</v>
      </c>
      <c r="R11" s="47">
        <f t="shared" si="9"/>
        <v>83.9489410827163</v>
      </c>
      <c r="S11" s="126" t="s">
        <v>1407</v>
      </c>
    </row>
    <row r="12" spans="1:19" ht="12.75">
      <c r="A12" s="49">
        <v>144346</v>
      </c>
      <c r="B12" s="50" t="s">
        <v>525</v>
      </c>
      <c r="C12" s="50" t="s">
        <v>526</v>
      </c>
      <c r="D12" s="51"/>
      <c r="E12" s="51"/>
      <c r="F12" s="51"/>
      <c r="G12" s="51"/>
      <c r="H12" s="52" t="s">
        <v>899</v>
      </c>
      <c r="I12" s="45" t="str">
        <f t="shared" si="0"/>
        <v>JN49DT</v>
      </c>
      <c r="J12" s="45">
        <f t="shared" si="1"/>
        <v>8.25</v>
      </c>
      <c r="K12" s="45">
        <f t="shared" si="2"/>
        <v>49.791666666666664</v>
      </c>
      <c r="L12" s="45" t="str">
        <f t="shared" si="3"/>
        <v>KN97LN</v>
      </c>
      <c r="M12" s="45">
        <f t="shared" si="4"/>
        <v>38.916666666666664</v>
      </c>
      <c r="N12" s="45">
        <f t="shared" si="5"/>
        <v>47.541666666666664</v>
      </c>
      <c r="O12" s="46">
        <f t="shared" si="6"/>
        <v>0.3531644835682324</v>
      </c>
      <c r="P12" s="47">
        <f t="shared" si="7"/>
        <v>2250.116874158279</v>
      </c>
      <c r="Q12" s="47">
        <f t="shared" si="8"/>
        <v>84.55177935426472</v>
      </c>
      <c r="R12" s="47">
        <f t="shared" si="9"/>
        <v>84.55177935426472</v>
      </c>
      <c r="S12" s="126" t="s">
        <v>1407</v>
      </c>
    </row>
    <row r="13" spans="1:19" ht="12.75">
      <c r="A13" s="49">
        <v>144368.2</v>
      </c>
      <c r="B13" s="50" t="s">
        <v>856</v>
      </c>
      <c r="C13" s="50" t="s">
        <v>857</v>
      </c>
      <c r="D13" s="51">
        <v>10</v>
      </c>
      <c r="E13" s="51" t="s">
        <v>829</v>
      </c>
      <c r="F13" s="51" t="s">
        <v>897</v>
      </c>
      <c r="G13" s="51"/>
      <c r="H13" s="52" t="s">
        <v>900</v>
      </c>
      <c r="I13" s="45" t="str">
        <f t="shared" si="0"/>
        <v>JN49DT</v>
      </c>
      <c r="J13" s="45">
        <f t="shared" si="1"/>
        <v>8.25</v>
      </c>
      <c r="K13" s="45">
        <f t="shared" si="2"/>
        <v>49.791666666666664</v>
      </c>
      <c r="L13" s="45" t="str">
        <f t="shared" si="3"/>
        <v>KN66LS</v>
      </c>
      <c r="M13" s="45">
        <f t="shared" si="4"/>
        <v>32.916666666666664</v>
      </c>
      <c r="N13" s="45">
        <f t="shared" si="5"/>
        <v>46.75</v>
      </c>
      <c r="O13" s="46">
        <f t="shared" si="6"/>
        <v>0.2900525489107011</v>
      </c>
      <c r="P13" s="47">
        <f t="shared" si="7"/>
        <v>1848.01180487475</v>
      </c>
      <c r="Q13" s="47">
        <f t="shared" si="8"/>
        <v>91.06460077904032</v>
      </c>
      <c r="R13" s="47">
        <f t="shared" si="9"/>
        <v>91.06460077904032</v>
      </c>
      <c r="S13" s="126" t="s">
        <v>1407</v>
      </c>
    </row>
    <row r="14" spans="1:19" ht="12.75">
      <c r="A14" s="49">
        <v>144370</v>
      </c>
      <c r="B14" s="50" t="s">
        <v>527</v>
      </c>
      <c r="C14" s="50" t="s">
        <v>528</v>
      </c>
      <c r="D14" s="51" t="s">
        <v>901</v>
      </c>
      <c r="E14" s="51" t="s">
        <v>902</v>
      </c>
      <c r="F14" s="51" t="s">
        <v>897</v>
      </c>
      <c r="G14" s="51"/>
      <c r="H14" s="52"/>
      <c r="I14" s="45" t="str">
        <f t="shared" si="0"/>
        <v>JN49DT</v>
      </c>
      <c r="J14" s="45">
        <f t="shared" si="1"/>
        <v>8.25</v>
      </c>
      <c r="K14" s="45">
        <f t="shared" si="2"/>
        <v>49.791666666666664</v>
      </c>
      <c r="L14" s="45" t="str">
        <f t="shared" si="3"/>
        <v>KN28WG</v>
      </c>
      <c r="M14" s="45">
        <f t="shared" si="4"/>
        <v>25.833333333333332</v>
      </c>
      <c r="N14" s="45">
        <f t="shared" si="5"/>
        <v>48.25</v>
      </c>
      <c r="O14" s="46">
        <f t="shared" si="6"/>
        <v>0.20256495636987948</v>
      </c>
      <c r="P14" s="47">
        <f t="shared" si="7"/>
        <v>1290.6021065194132</v>
      </c>
      <c r="Q14" s="47">
        <f t="shared" si="8"/>
        <v>90.89555314357489</v>
      </c>
      <c r="R14" s="47">
        <f t="shared" si="9"/>
        <v>90.89555314357489</v>
      </c>
      <c r="S14" s="126" t="s">
        <v>1407</v>
      </c>
    </row>
    <row r="15" spans="1:19" ht="12.75">
      <c r="A15" s="49">
        <v>144387</v>
      </c>
      <c r="B15" s="50" t="s">
        <v>903</v>
      </c>
      <c r="C15" s="50" t="s">
        <v>904</v>
      </c>
      <c r="D15" s="51" t="s">
        <v>905</v>
      </c>
      <c r="E15" s="51" t="s">
        <v>906</v>
      </c>
      <c r="F15" s="51" t="s">
        <v>897</v>
      </c>
      <c r="G15" s="51"/>
      <c r="H15" s="52" t="s">
        <v>907</v>
      </c>
      <c r="I15" s="45" t="str">
        <f t="shared" si="0"/>
        <v>JN49DT</v>
      </c>
      <c r="J15" s="45">
        <f t="shared" si="1"/>
        <v>8.25</v>
      </c>
      <c r="K15" s="45">
        <f t="shared" si="2"/>
        <v>49.791666666666664</v>
      </c>
      <c r="L15" s="45" t="str">
        <f t="shared" si="3"/>
        <v>KO56UM</v>
      </c>
      <c r="M15" s="45">
        <f t="shared" si="4"/>
        <v>31.666666666666668</v>
      </c>
      <c r="N15" s="45">
        <f t="shared" si="5"/>
        <v>56.5</v>
      </c>
      <c r="O15" s="46">
        <f t="shared" si="6"/>
        <v>0.2698632096396647</v>
      </c>
      <c r="P15" s="47">
        <f t="shared" si="7"/>
        <v>1719.3794675771958</v>
      </c>
      <c r="Q15" s="47">
        <f t="shared" si="8"/>
        <v>55.362216687776375</v>
      </c>
      <c r="R15" s="47">
        <f t="shared" si="9"/>
        <v>55.362216687776375</v>
      </c>
      <c r="S15" s="126" t="s">
        <v>1407</v>
      </c>
    </row>
    <row r="16" spans="1:19" ht="12.75">
      <c r="A16" s="49">
        <v>144398</v>
      </c>
      <c r="B16" s="50" t="s">
        <v>908</v>
      </c>
      <c r="C16" s="50" t="s">
        <v>909</v>
      </c>
      <c r="D16" s="51">
        <v>10</v>
      </c>
      <c r="E16" s="51"/>
      <c r="F16" s="51" t="s">
        <v>897</v>
      </c>
      <c r="G16" s="51"/>
      <c r="H16" s="52"/>
      <c r="I16" s="45" t="str">
        <f t="shared" si="0"/>
        <v>JN49DT</v>
      </c>
      <c r="J16" s="45">
        <f t="shared" si="1"/>
        <v>8.25</v>
      </c>
      <c r="K16" s="45">
        <f t="shared" si="2"/>
        <v>49.791666666666664</v>
      </c>
      <c r="L16" s="45" t="str">
        <f t="shared" si="3"/>
        <v>KN18LM</v>
      </c>
      <c r="M16" s="45">
        <f t="shared" si="4"/>
        <v>22.916666666666668</v>
      </c>
      <c r="N16" s="45">
        <f t="shared" si="5"/>
        <v>48.5</v>
      </c>
      <c r="O16" s="46">
        <f t="shared" si="6"/>
        <v>0.16868010743864348</v>
      </c>
      <c r="P16" s="47">
        <f t="shared" si="7"/>
        <v>1074.7115685238293</v>
      </c>
      <c r="Q16" s="47">
        <f t="shared" si="8"/>
        <v>92.06611773376515</v>
      </c>
      <c r="R16" s="47">
        <f t="shared" si="9"/>
        <v>92.06611773376515</v>
      </c>
      <c r="S16" s="126" t="s">
        <v>1407</v>
      </c>
    </row>
    <row r="17" spans="1:19" ht="12.75">
      <c r="A17" s="49">
        <v>144400</v>
      </c>
      <c r="B17" s="50" t="s">
        <v>529</v>
      </c>
      <c r="C17" s="50" t="s">
        <v>530</v>
      </c>
      <c r="D17" s="51" t="s">
        <v>910</v>
      </c>
      <c r="E17" s="51" t="s">
        <v>911</v>
      </c>
      <c r="F17" s="51" t="s">
        <v>912</v>
      </c>
      <c r="G17" s="51"/>
      <c r="H17" s="52" t="s">
        <v>1109</v>
      </c>
      <c r="I17" s="45" t="str">
        <f t="shared" si="0"/>
        <v>JN49DT</v>
      </c>
      <c r="J17" s="45">
        <f t="shared" si="1"/>
        <v>8.25</v>
      </c>
      <c r="K17" s="45">
        <f t="shared" si="2"/>
        <v>49.791666666666664</v>
      </c>
      <c r="L17" s="45" t="str">
        <f t="shared" si="3"/>
        <v>GN37JS</v>
      </c>
      <c r="M17" s="45">
        <f t="shared" si="4"/>
        <v>-53.25</v>
      </c>
      <c r="N17" s="45">
        <f t="shared" si="5"/>
        <v>47.75</v>
      </c>
      <c r="O17" s="46">
        <f t="shared" si="6"/>
        <v>0.6881516655102909</v>
      </c>
      <c r="P17" s="47">
        <f t="shared" si="7"/>
        <v>4384.420706465717</v>
      </c>
      <c r="Q17" s="47">
        <f t="shared" si="8"/>
        <v>68.49247393985827</v>
      </c>
      <c r="R17" s="47">
        <f t="shared" si="9"/>
        <v>291.50752606014174</v>
      </c>
      <c r="S17" s="126" t="s">
        <v>1407</v>
      </c>
    </row>
    <row r="18" spans="1:19" ht="12.75">
      <c r="A18" s="49">
        <v>144402</v>
      </c>
      <c r="B18" s="50" t="s">
        <v>319</v>
      </c>
      <c r="C18" s="50" t="s">
        <v>320</v>
      </c>
      <c r="D18" s="51">
        <v>10</v>
      </c>
      <c r="E18" s="51"/>
      <c r="F18" s="51" t="s">
        <v>897</v>
      </c>
      <c r="G18" s="51"/>
      <c r="H18" s="52"/>
      <c r="I18" s="45" t="str">
        <f t="shared" si="0"/>
        <v>JN49DT</v>
      </c>
      <c r="J18" s="45">
        <f t="shared" si="1"/>
        <v>8.25</v>
      </c>
      <c r="K18" s="45">
        <f t="shared" si="2"/>
        <v>49.791666666666664</v>
      </c>
      <c r="L18" s="45" t="str">
        <f t="shared" si="3"/>
        <v>IL28GC</v>
      </c>
      <c r="M18" s="45">
        <f t="shared" si="4"/>
        <v>-15.5</v>
      </c>
      <c r="N18" s="45">
        <f t="shared" si="5"/>
        <v>28.083333333333332</v>
      </c>
      <c r="O18" s="46">
        <f t="shared" si="6"/>
        <v>0.49315547035497787</v>
      </c>
      <c r="P18" s="47">
        <f t="shared" si="7"/>
        <v>3142.0414482726706</v>
      </c>
      <c r="Q18" s="47">
        <f t="shared" si="8"/>
        <v>131.35963447139133</v>
      </c>
      <c r="R18" s="47">
        <f t="shared" si="9"/>
        <v>228.64036552860867</v>
      </c>
      <c r="S18" s="126" t="s">
        <v>1407</v>
      </c>
    </row>
    <row r="19" spans="1:19" ht="12.75">
      <c r="A19" s="49">
        <v>144402</v>
      </c>
      <c r="B19" s="50" t="s">
        <v>532</v>
      </c>
      <c r="C19" s="50" t="s">
        <v>455</v>
      </c>
      <c r="D19" s="51" t="s">
        <v>913</v>
      </c>
      <c r="E19" s="51" t="s">
        <v>914</v>
      </c>
      <c r="F19" s="51" t="s">
        <v>915</v>
      </c>
      <c r="G19" s="51"/>
      <c r="H19" s="52" t="s">
        <v>879</v>
      </c>
      <c r="I19" s="45" t="str">
        <f t="shared" si="0"/>
        <v>JN49DT</v>
      </c>
      <c r="J19" s="45">
        <f t="shared" si="1"/>
        <v>8.25</v>
      </c>
      <c r="K19" s="45">
        <f t="shared" si="2"/>
        <v>49.791666666666664</v>
      </c>
      <c r="L19" s="45" t="str">
        <f t="shared" si="3"/>
        <v>IP62OA</v>
      </c>
      <c r="M19" s="45">
        <f t="shared" si="4"/>
        <v>-6.833333333333333</v>
      </c>
      <c r="N19" s="45">
        <f t="shared" si="5"/>
        <v>62</v>
      </c>
      <c r="O19" s="46">
        <f t="shared" si="6"/>
        <v>0.2578374053640802</v>
      </c>
      <c r="P19" s="47">
        <f t="shared" si="7"/>
        <v>1642.7594607961641</v>
      </c>
      <c r="Q19" s="47">
        <f t="shared" si="8"/>
        <v>28.627118233283802</v>
      </c>
      <c r="R19" s="47">
        <f t="shared" si="9"/>
        <v>331.3728817667162</v>
      </c>
      <c r="S19" s="126" t="s">
        <v>1407</v>
      </c>
    </row>
    <row r="20" spans="1:19" ht="12.75">
      <c r="A20" s="49">
        <v>144403</v>
      </c>
      <c r="B20" s="50" t="s">
        <v>323</v>
      </c>
      <c r="C20" s="50" t="s">
        <v>920</v>
      </c>
      <c r="D20" s="51" t="s">
        <v>921</v>
      </c>
      <c r="E20" s="51" t="s">
        <v>876</v>
      </c>
      <c r="F20" s="51" t="s">
        <v>897</v>
      </c>
      <c r="G20" s="51"/>
      <c r="H20" s="53" t="s">
        <v>922</v>
      </c>
      <c r="I20" s="45" t="str">
        <f t="shared" si="0"/>
        <v>JN49DT</v>
      </c>
      <c r="J20" s="45">
        <f t="shared" si="1"/>
        <v>8.25</v>
      </c>
      <c r="K20" s="45">
        <f t="shared" si="2"/>
        <v>49.791666666666664</v>
      </c>
      <c r="L20" s="45" t="str">
        <f t="shared" si="3"/>
        <v>IN53RE</v>
      </c>
      <c r="M20" s="45">
        <f t="shared" si="4"/>
        <v>-8.583333333333334</v>
      </c>
      <c r="N20" s="45">
        <f t="shared" si="5"/>
        <v>43.166666666666664</v>
      </c>
      <c r="O20" s="46">
        <f t="shared" si="6"/>
        <v>0.23226781511331662</v>
      </c>
      <c r="P20" s="47">
        <f t="shared" si="7"/>
        <v>1479.8479304314742</v>
      </c>
      <c r="Q20" s="47">
        <f t="shared" si="8"/>
        <v>113.42318518131856</v>
      </c>
      <c r="R20" s="47">
        <f t="shared" si="9"/>
        <v>246.57681481868144</v>
      </c>
      <c r="S20" s="126" t="s">
        <v>1407</v>
      </c>
    </row>
    <row r="21" spans="1:19" ht="12.75">
      <c r="A21" s="49">
        <v>144403</v>
      </c>
      <c r="B21" s="50" t="s">
        <v>321</v>
      </c>
      <c r="C21" s="50" t="s">
        <v>322</v>
      </c>
      <c r="D21" s="51" t="s">
        <v>916</v>
      </c>
      <c r="E21" s="51" t="s">
        <v>917</v>
      </c>
      <c r="F21" s="51" t="s">
        <v>918</v>
      </c>
      <c r="G21" s="51"/>
      <c r="H21" s="53" t="s">
        <v>919</v>
      </c>
      <c r="I21" s="45" t="str">
        <f t="shared" si="0"/>
        <v>JN49DT</v>
      </c>
      <c r="J21" s="45">
        <f t="shared" si="1"/>
        <v>8.25</v>
      </c>
      <c r="K21" s="45">
        <f t="shared" si="2"/>
        <v>49.791666666666664</v>
      </c>
      <c r="L21" s="45" t="str">
        <f t="shared" si="3"/>
        <v>IO62IG</v>
      </c>
      <c r="M21" s="45">
        <f t="shared" si="4"/>
        <v>-7.333333333333333</v>
      </c>
      <c r="N21" s="45">
        <f t="shared" si="5"/>
        <v>52.25</v>
      </c>
      <c r="O21" s="46">
        <f t="shared" si="6"/>
        <v>0.17600318362166156</v>
      </c>
      <c r="P21" s="47">
        <f t="shared" si="7"/>
        <v>1121.3690838086923</v>
      </c>
      <c r="Q21" s="47">
        <f t="shared" si="8"/>
        <v>69.93265057119667</v>
      </c>
      <c r="R21" s="47">
        <f t="shared" si="9"/>
        <v>290.0673494288033</v>
      </c>
      <c r="S21" s="126" t="s">
        <v>1407</v>
      </c>
    </row>
    <row r="22" spans="1:19" ht="12.75">
      <c r="A22" s="41">
        <v>144403</v>
      </c>
      <c r="B22" s="42" t="s">
        <v>533</v>
      </c>
      <c r="C22" s="42" t="s">
        <v>534</v>
      </c>
      <c r="D22" s="42"/>
      <c r="E22" s="43"/>
      <c r="F22" s="43"/>
      <c r="G22" s="42"/>
      <c r="H22" s="44"/>
      <c r="I22" s="45" t="str">
        <f t="shared" si="0"/>
        <v>JN49DT</v>
      </c>
      <c r="J22" s="45">
        <f t="shared" si="1"/>
        <v>8.25</v>
      </c>
      <c r="K22" s="45">
        <f t="shared" si="2"/>
        <v>49.791666666666664</v>
      </c>
      <c r="L22" s="45" t="str">
        <f t="shared" si="3"/>
        <v>KO76WT</v>
      </c>
      <c r="M22" s="45">
        <f t="shared" si="4"/>
        <v>35.833333333333336</v>
      </c>
      <c r="N22" s="45">
        <f t="shared" si="5"/>
        <v>56.791666666666664</v>
      </c>
      <c r="O22" s="46">
        <f t="shared" si="6"/>
        <v>0.30991668341471557</v>
      </c>
      <c r="P22" s="47">
        <f t="shared" si="7"/>
        <v>1974.5721650401774</v>
      </c>
      <c r="Q22" s="47">
        <f t="shared" si="8"/>
        <v>56.25610194289758</v>
      </c>
      <c r="R22" s="47">
        <f t="shared" si="9"/>
        <v>56.25610194289758</v>
      </c>
      <c r="S22" s="126" t="s">
        <v>1407</v>
      </c>
    </row>
    <row r="23" spans="1:19" ht="12.75">
      <c r="A23" s="49">
        <v>144404</v>
      </c>
      <c r="B23" s="50" t="s">
        <v>923</v>
      </c>
      <c r="C23" s="50" t="s">
        <v>924</v>
      </c>
      <c r="D23" s="51"/>
      <c r="E23" s="51"/>
      <c r="F23" s="51"/>
      <c r="G23" s="51"/>
      <c r="H23" s="53" t="s">
        <v>925</v>
      </c>
      <c r="I23" s="45" t="str">
        <f t="shared" si="0"/>
        <v>JN49DT</v>
      </c>
      <c r="J23" s="45">
        <f t="shared" si="1"/>
        <v>8.25</v>
      </c>
      <c r="K23" s="45">
        <f t="shared" si="2"/>
        <v>49.791666666666664</v>
      </c>
      <c r="L23" s="45" t="str">
        <f t="shared" si="3"/>
        <v>IM67AH</v>
      </c>
      <c r="M23" s="45">
        <f t="shared" si="4"/>
        <v>-8</v>
      </c>
      <c r="N23" s="45">
        <f t="shared" si="5"/>
        <v>37.291666666666664</v>
      </c>
      <c r="O23" s="46">
        <f t="shared" si="6"/>
        <v>0.2985022847252621</v>
      </c>
      <c r="P23" s="47">
        <f t="shared" si="7"/>
        <v>1901.8476066700623</v>
      </c>
      <c r="Q23" s="47">
        <f t="shared" si="8"/>
        <v>130.80081655958554</v>
      </c>
      <c r="R23" s="47">
        <f t="shared" si="9"/>
        <v>229.19918344041446</v>
      </c>
      <c r="S23" s="126" t="s">
        <v>1407</v>
      </c>
    </row>
    <row r="24" spans="1:19" ht="12.75">
      <c r="A24" s="49">
        <v>144405</v>
      </c>
      <c r="B24" s="50" t="s">
        <v>324</v>
      </c>
      <c r="C24" s="50" t="s">
        <v>325</v>
      </c>
      <c r="D24" s="51">
        <v>400</v>
      </c>
      <c r="E24" s="51" t="s">
        <v>926</v>
      </c>
      <c r="F24" s="51">
        <v>290</v>
      </c>
      <c r="G24" s="51"/>
      <c r="H24" s="52" t="s">
        <v>889</v>
      </c>
      <c r="I24" s="45" t="str">
        <f t="shared" si="0"/>
        <v>JN49DT</v>
      </c>
      <c r="J24" s="45">
        <f t="shared" si="1"/>
        <v>8.25</v>
      </c>
      <c r="K24" s="45">
        <f t="shared" si="2"/>
        <v>49.791666666666664</v>
      </c>
      <c r="L24" s="45" t="str">
        <f t="shared" si="3"/>
        <v>IN87KW</v>
      </c>
      <c r="M24" s="45">
        <f t="shared" si="4"/>
        <v>-3.1666666666666665</v>
      </c>
      <c r="N24" s="45">
        <f t="shared" si="5"/>
        <v>47.916666666666664</v>
      </c>
      <c r="O24" s="46">
        <f t="shared" si="6"/>
        <v>0.13498255888028643</v>
      </c>
      <c r="P24" s="47">
        <f t="shared" si="7"/>
        <v>860.014377393969</v>
      </c>
      <c r="Q24" s="47">
        <f t="shared" si="8"/>
        <v>99.66435738182022</v>
      </c>
      <c r="R24" s="47">
        <f t="shared" si="9"/>
        <v>260.3356426181798</v>
      </c>
      <c r="S24" s="126" t="s">
        <v>1407</v>
      </c>
    </row>
    <row r="25" spans="1:19" ht="12.75">
      <c r="A25" s="49">
        <v>144407</v>
      </c>
      <c r="B25" s="50" t="s">
        <v>927</v>
      </c>
      <c r="C25" s="50" t="s">
        <v>531</v>
      </c>
      <c r="D25" s="51" t="s">
        <v>928</v>
      </c>
      <c r="E25" s="51" t="s">
        <v>929</v>
      </c>
      <c r="F25" s="51" t="s">
        <v>930</v>
      </c>
      <c r="G25" s="51"/>
      <c r="H25" s="52" t="s">
        <v>889</v>
      </c>
      <c r="I25" s="45" t="str">
        <f t="shared" si="0"/>
        <v>JN49DT</v>
      </c>
      <c r="J25" s="45">
        <f t="shared" si="1"/>
        <v>8.25</v>
      </c>
      <c r="K25" s="45">
        <f t="shared" si="2"/>
        <v>49.791666666666664</v>
      </c>
      <c r="L25" s="45" t="str">
        <f t="shared" si="3"/>
        <v>IO70IA</v>
      </c>
      <c r="M25" s="45">
        <f t="shared" si="4"/>
        <v>-5.333333333333333</v>
      </c>
      <c r="N25" s="45">
        <f t="shared" si="5"/>
        <v>50</v>
      </c>
      <c r="O25" s="46">
        <f t="shared" si="6"/>
        <v>0.15255134801480197</v>
      </c>
      <c r="P25" s="47">
        <f t="shared" si="7"/>
        <v>971.9504036067078</v>
      </c>
      <c r="Q25" s="47">
        <f t="shared" si="8"/>
        <v>83.43759586573366</v>
      </c>
      <c r="R25" s="47">
        <f t="shared" si="9"/>
        <v>276.56240413426633</v>
      </c>
      <c r="S25" s="126" t="s">
        <v>1407</v>
      </c>
    </row>
    <row r="26" spans="1:19" ht="12.75">
      <c r="A26" s="49">
        <v>144408</v>
      </c>
      <c r="B26" s="50" t="s">
        <v>931</v>
      </c>
      <c r="C26" s="50" t="s">
        <v>932</v>
      </c>
      <c r="D26" s="51" t="s">
        <v>933</v>
      </c>
      <c r="E26" s="51" t="s">
        <v>934</v>
      </c>
      <c r="F26" s="51" t="s">
        <v>897</v>
      </c>
      <c r="G26" s="51"/>
      <c r="H26" s="54"/>
      <c r="I26" s="45" t="str">
        <f t="shared" si="0"/>
        <v>JN49DT</v>
      </c>
      <c r="J26" s="45">
        <f t="shared" si="1"/>
        <v>8.25</v>
      </c>
      <c r="K26" s="45">
        <f t="shared" si="2"/>
        <v>49.791666666666664</v>
      </c>
      <c r="L26" s="45" t="str">
        <f t="shared" si="3"/>
        <v>JO55IL</v>
      </c>
      <c r="M26" s="45">
        <f t="shared" si="4"/>
        <v>10.666666666666666</v>
      </c>
      <c r="N26" s="45">
        <f t="shared" si="5"/>
        <v>55.458333333333336</v>
      </c>
      <c r="O26" s="46">
        <f t="shared" si="6"/>
        <v>0.10214602674507245</v>
      </c>
      <c r="P26" s="47">
        <f t="shared" si="7"/>
        <v>650.8029802008801</v>
      </c>
      <c r="Q26" s="47">
        <f t="shared" si="8"/>
        <v>13.56035983364462</v>
      </c>
      <c r="R26" s="47">
        <f t="shared" si="9"/>
        <v>13.56035983364462</v>
      </c>
      <c r="S26" s="126" t="s">
        <v>1407</v>
      </c>
    </row>
    <row r="27" spans="1:19" ht="12.75">
      <c r="A27" s="49">
        <v>144409</v>
      </c>
      <c r="B27" s="50" t="s">
        <v>535</v>
      </c>
      <c r="C27" s="50" t="s">
        <v>326</v>
      </c>
      <c r="D27" s="51">
        <v>50</v>
      </c>
      <c r="E27" s="51" t="s">
        <v>926</v>
      </c>
      <c r="F27" s="51">
        <v>90</v>
      </c>
      <c r="G27" s="51"/>
      <c r="H27" s="52" t="s">
        <v>935</v>
      </c>
      <c r="I27" s="45" t="str">
        <f t="shared" si="0"/>
        <v>JN49DT</v>
      </c>
      <c r="J27" s="45">
        <f t="shared" si="1"/>
        <v>8.25</v>
      </c>
      <c r="K27" s="45">
        <f t="shared" si="2"/>
        <v>49.791666666666664</v>
      </c>
      <c r="L27" s="45" t="str">
        <f t="shared" si="3"/>
        <v>IN88GS</v>
      </c>
      <c r="M27" s="45">
        <f t="shared" si="4"/>
        <v>-3.5</v>
      </c>
      <c r="N27" s="45">
        <f t="shared" si="5"/>
        <v>48.75</v>
      </c>
      <c r="O27" s="46">
        <f t="shared" si="6"/>
        <v>0.1348955770746212</v>
      </c>
      <c r="P27" s="47">
        <f t="shared" si="7"/>
        <v>859.460190215534</v>
      </c>
      <c r="Q27" s="47">
        <f t="shared" si="8"/>
        <v>93.25151705430159</v>
      </c>
      <c r="R27" s="47">
        <f t="shared" si="9"/>
        <v>266.7484829456984</v>
      </c>
      <c r="S27" s="126" t="s">
        <v>1407</v>
      </c>
    </row>
    <row r="28" spans="1:19" ht="12.75">
      <c r="A28" s="41">
        <v>144410</v>
      </c>
      <c r="B28" s="42" t="s">
        <v>9</v>
      </c>
      <c r="C28" s="42" t="s">
        <v>10</v>
      </c>
      <c r="D28" s="42" t="s">
        <v>752</v>
      </c>
      <c r="E28" s="43" t="s">
        <v>1100</v>
      </c>
      <c r="F28" s="43" t="s">
        <v>735</v>
      </c>
      <c r="G28" s="42">
        <v>90</v>
      </c>
      <c r="H28" s="44" t="s">
        <v>11</v>
      </c>
      <c r="I28" s="45" t="str">
        <f t="shared" si="0"/>
        <v>JN49DT</v>
      </c>
      <c r="J28" s="45">
        <f t="shared" si="1"/>
        <v>8.25</v>
      </c>
      <c r="K28" s="45">
        <f t="shared" si="2"/>
        <v>49.791666666666664</v>
      </c>
      <c r="L28" s="45" t="str">
        <f t="shared" si="3"/>
        <v>JO53QP</v>
      </c>
      <c r="M28" s="45">
        <f t="shared" si="4"/>
        <v>11.333333333333334</v>
      </c>
      <c r="N28" s="45">
        <f t="shared" si="5"/>
        <v>53.625</v>
      </c>
      <c r="O28" s="46">
        <f t="shared" si="6"/>
        <v>0.07473699651632582</v>
      </c>
      <c r="P28" s="47">
        <f t="shared" si="7"/>
        <v>476.1718259044667</v>
      </c>
      <c r="Q28" s="47">
        <f t="shared" si="8"/>
        <v>25.29186090622559</v>
      </c>
      <c r="R28" s="47">
        <f t="shared" si="9"/>
        <v>25.29186090622559</v>
      </c>
      <c r="S28" s="126" t="s">
        <v>1407</v>
      </c>
    </row>
    <row r="29" spans="1:19" ht="12.75">
      <c r="A29" s="49">
        <v>144410</v>
      </c>
      <c r="B29" s="50" t="s">
        <v>937</v>
      </c>
      <c r="C29" s="50" t="s">
        <v>938</v>
      </c>
      <c r="D29" s="51" t="s">
        <v>939</v>
      </c>
      <c r="E29" s="51" t="s">
        <v>940</v>
      </c>
      <c r="F29" s="51" t="s">
        <v>941</v>
      </c>
      <c r="G29" s="51"/>
      <c r="H29" s="52" t="s">
        <v>942</v>
      </c>
      <c r="I29" s="45" t="str">
        <f t="shared" si="0"/>
        <v>JN49DT</v>
      </c>
      <c r="J29" s="45">
        <f t="shared" si="1"/>
        <v>8.25</v>
      </c>
      <c r="K29" s="45">
        <f t="shared" si="2"/>
        <v>49.791666666666664</v>
      </c>
      <c r="L29" s="45" t="str">
        <f t="shared" si="3"/>
        <v>LP30VF</v>
      </c>
      <c r="M29" s="45">
        <f t="shared" si="4"/>
        <v>47.75</v>
      </c>
      <c r="N29" s="45">
        <f t="shared" si="5"/>
        <v>60.208333333333336</v>
      </c>
      <c r="O29" s="46">
        <f t="shared" si="6"/>
        <v>0.4268662739242133</v>
      </c>
      <c r="P29" s="47">
        <f t="shared" si="7"/>
        <v>2719.69309105334</v>
      </c>
      <c r="Q29" s="47">
        <f t="shared" si="8"/>
        <v>49.75862910194587</v>
      </c>
      <c r="R29" s="47">
        <f t="shared" si="9"/>
        <v>49.75862910194587</v>
      </c>
      <c r="S29" s="126" t="s">
        <v>1407</v>
      </c>
    </row>
    <row r="30" spans="1:19" ht="12.75">
      <c r="A30" s="41">
        <v>144411</v>
      </c>
      <c r="B30" s="42" t="s">
        <v>536</v>
      </c>
      <c r="C30" s="42" t="s">
        <v>537</v>
      </c>
      <c r="D30" s="42"/>
      <c r="E30" s="43"/>
      <c r="F30" s="43"/>
      <c r="G30" s="42"/>
      <c r="H30" s="44"/>
      <c r="I30" s="45" t="str">
        <f t="shared" si="0"/>
        <v>JN49DT</v>
      </c>
      <c r="J30" s="45">
        <f t="shared" si="1"/>
        <v>8.25</v>
      </c>
      <c r="K30" s="45">
        <f t="shared" si="2"/>
        <v>49.791666666666664</v>
      </c>
      <c r="L30" s="45" t="str">
        <f t="shared" si="3"/>
        <v>JN44VF</v>
      </c>
      <c r="M30" s="45">
        <f t="shared" si="4"/>
        <v>9.75</v>
      </c>
      <c r="N30" s="45">
        <f t="shared" si="5"/>
        <v>44.208333333333336</v>
      </c>
      <c r="O30" s="46">
        <f t="shared" si="6"/>
        <v>0.09906402664237302</v>
      </c>
      <c r="P30" s="47">
        <f t="shared" si="7"/>
        <v>631.1666329465512</v>
      </c>
      <c r="Q30" s="47">
        <f t="shared" si="8"/>
        <v>169.06345220364923</v>
      </c>
      <c r="R30" s="47">
        <f t="shared" si="9"/>
        <v>169.06345220364923</v>
      </c>
      <c r="S30" s="126" t="s">
        <v>1407</v>
      </c>
    </row>
    <row r="31" spans="1:19" ht="12.75">
      <c r="A31" s="49">
        <v>144411</v>
      </c>
      <c r="B31" s="50" t="s">
        <v>943</v>
      </c>
      <c r="C31" s="50" t="s">
        <v>944</v>
      </c>
      <c r="D31" s="51" t="s">
        <v>945</v>
      </c>
      <c r="E31" s="51" t="s">
        <v>902</v>
      </c>
      <c r="F31" s="51" t="s">
        <v>897</v>
      </c>
      <c r="G31" s="51"/>
      <c r="H31" s="52" t="s">
        <v>946</v>
      </c>
      <c r="I31" s="45" t="str">
        <f t="shared" si="0"/>
        <v>JN49DT</v>
      </c>
      <c r="J31" s="45">
        <f t="shared" si="1"/>
        <v>8.25</v>
      </c>
      <c r="K31" s="45">
        <f t="shared" si="2"/>
        <v>49.791666666666664</v>
      </c>
      <c r="L31" s="45" t="str">
        <f t="shared" si="3"/>
        <v>JN44VC</v>
      </c>
      <c r="M31" s="45">
        <f t="shared" si="4"/>
        <v>9.75</v>
      </c>
      <c r="N31" s="45">
        <f t="shared" si="5"/>
        <v>44.083333333333336</v>
      </c>
      <c r="O31" s="46">
        <f t="shared" si="6"/>
        <v>0.10121428943937638</v>
      </c>
      <c r="P31" s="47">
        <f t="shared" si="7"/>
        <v>644.8666023050988</v>
      </c>
      <c r="Q31" s="47">
        <f t="shared" si="8"/>
        <v>169.27483357364994</v>
      </c>
      <c r="R31" s="47">
        <f t="shared" si="9"/>
        <v>169.27483357364994</v>
      </c>
      <c r="S31" s="126" t="s">
        <v>1407</v>
      </c>
    </row>
    <row r="32" spans="1:19" ht="12.75">
      <c r="A32" s="49">
        <v>144412</v>
      </c>
      <c r="B32" s="50" t="s">
        <v>327</v>
      </c>
      <c r="C32" s="50" t="s">
        <v>328</v>
      </c>
      <c r="D32" s="51">
        <v>1500</v>
      </c>
      <c r="E32" s="51" t="s">
        <v>947</v>
      </c>
      <c r="F32" s="51" t="s">
        <v>948</v>
      </c>
      <c r="G32" s="51"/>
      <c r="H32" s="53"/>
      <c r="I32" s="45" t="str">
        <f t="shared" si="0"/>
        <v>JN49DT</v>
      </c>
      <c r="J32" s="45">
        <f t="shared" si="1"/>
        <v>8.25</v>
      </c>
      <c r="K32" s="45">
        <f t="shared" si="2"/>
        <v>49.791666666666664</v>
      </c>
      <c r="L32" s="45" t="str">
        <f t="shared" si="3"/>
        <v>JP70NJ</v>
      </c>
      <c r="M32" s="45">
        <f t="shared" si="4"/>
        <v>15.083333333333334</v>
      </c>
      <c r="N32" s="45">
        <f t="shared" si="5"/>
        <v>60.375</v>
      </c>
      <c r="O32" s="46">
        <f t="shared" si="6"/>
        <v>0.19667392021701846</v>
      </c>
      <c r="P32" s="47">
        <f t="shared" si="7"/>
        <v>1253.0685478786897</v>
      </c>
      <c r="Q32" s="47">
        <f t="shared" si="8"/>
        <v>17.516813879790913</v>
      </c>
      <c r="R32" s="47">
        <f t="shared" si="9"/>
        <v>17.516813879790913</v>
      </c>
      <c r="S32" s="126" t="s">
        <v>1407</v>
      </c>
    </row>
    <row r="33" spans="1:19" ht="12.75">
      <c r="A33" s="41">
        <v>144414</v>
      </c>
      <c r="B33" s="42" t="s">
        <v>12</v>
      </c>
      <c r="C33" s="42" t="s">
        <v>13</v>
      </c>
      <c r="D33" s="42" t="s">
        <v>740</v>
      </c>
      <c r="E33" s="43" t="s">
        <v>738</v>
      </c>
      <c r="F33" s="43">
        <v>22</v>
      </c>
      <c r="G33" s="42">
        <v>238</v>
      </c>
      <c r="H33" s="44" t="s">
        <v>14</v>
      </c>
      <c r="I33" s="45" t="str">
        <f t="shared" si="0"/>
        <v>JN49DT</v>
      </c>
      <c r="J33" s="45">
        <f t="shared" si="1"/>
        <v>8.25</v>
      </c>
      <c r="K33" s="45">
        <f t="shared" si="2"/>
        <v>49.791666666666664</v>
      </c>
      <c r="L33" s="45" t="str">
        <f t="shared" si="3"/>
        <v>JO30DU</v>
      </c>
      <c r="M33" s="45">
        <f t="shared" si="4"/>
        <v>6.25</v>
      </c>
      <c r="N33" s="45">
        <f t="shared" si="5"/>
        <v>50.833333333333336</v>
      </c>
      <c r="O33" s="46">
        <f t="shared" si="6"/>
        <v>0.028763376870753143</v>
      </c>
      <c r="P33" s="47">
        <f t="shared" si="7"/>
        <v>183.2601030566295</v>
      </c>
      <c r="Q33" s="47">
        <f t="shared" si="8"/>
        <v>50.0334219919804</v>
      </c>
      <c r="R33" s="47">
        <f t="shared" si="9"/>
        <v>309.9665780080196</v>
      </c>
      <c r="S33" s="126" t="s">
        <v>1407</v>
      </c>
    </row>
    <row r="34" spans="1:19" ht="12.75">
      <c r="A34" s="49">
        <v>144415</v>
      </c>
      <c r="B34" s="50" t="s">
        <v>950</v>
      </c>
      <c r="C34" s="50" t="s">
        <v>951</v>
      </c>
      <c r="D34" s="51"/>
      <c r="E34" s="51"/>
      <c r="F34" s="51"/>
      <c r="G34" s="51"/>
      <c r="H34" s="53" t="s">
        <v>952</v>
      </c>
      <c r="I34" s="45" t="str">
        <f t="shared" si="0"/>
        <v>JN49DT</v>
      </c>
      <c r="J34" s="45">
        <f t="shared" si="1"/>
        <v>8.25</v>
      </c>
      <c r="K34" s="45">
        <f t="shared" si="2"/>
        <v>49.791666666666664</v>
      </c>
      <c r="L34" s="45" t="str">
        <f t="shared" si="3"/>
        <v>IN61NR</v>
      </c>
      <c r="M34" s="45">
        <f t="shared" si="4"/>
        <v>-6.916666666666667</v>
      </c>
      <c r="N34" s="45">
        <f t="shared" si="5"/>
        <v>41.708333333333336</v>
      </c>
      <c r="O34" s="46">
        <f t="shared" si="6"/>
        <v>0.23169770863771033</v>
      </c>
      <c r="P34" s="47">
        <f t="shared" si="7"/>
        <v>1476.215611043444</v>
      </c>
      <c r="Q34" s="47">
        <f t="shared" si="8"/>
        <v>121.72658051313361</v>
      </c>
      <c r="R34" s="47">
        <f t="shared" si="9"/>
        <v>238.27341948686637</v>
      </c>
      <c r="S34" s="126" t="s">
        <v>1407</v>
      </c>
    </row>
    <row r="35" spans="1:19" ht="12.75">
      <c r="A35" s="41">
        <v>144415</v>
      </c>
      <c r="B35" s="42" t="s">
        <v>329</v>
      </c>
      <c r="C35" s="42" t="s">
        <v>330</v>
      </c>
      <c r="D35" s="42"/>
      <c r="E35" s="43"/>
      <c r="F35" s="43"/>
      <c r="G35" s="42"/>
      <c r="H35" s="44"/>
      <c r="I35" s="45" t="str">
        <f t="shared" si="0"/>
        <v>JN49DT</v>
      </c>
      <c r="J35" s="45">
        <f t="shared" si="1"/>
        <v>8.25</v>
      </c>
      <c r="K35" s="45">
        <f t="shared" si="2"/>
        <v>49.791666666666664</v>
      </c>
      <c r="L35" s="45" t="str">
        <f t="shared" si="3"/>
        <v>JN33UT</v>
      </c>
      <c r="M35" s="45">
        <f t="shared" si="4"/>
        <v>7.666666666666667</v>
      </c>
      <c r="N35" s="45">
        <f t="shared" si="5"/>
        <v>43.791666666666664</v>
      </c>
      <c r="O35" s="46">
        <f t="shared" si="6"/>
        <v>0.10495055706227441</v>
      </c>
      <c r="P35" s="47">
        <f t="shared" si="7"/>
        <v>668.6714842108689</v>
      </c>
      <c r="Q35" s="47">
        <f t="shared" si="8"/>
        <v>175.97716246044513</v>
      </c>
      <c r="R35" s="47">
        <f t="shared" si="9"/>
        <v>184.02283753955487</v>
      </c>
      <c r="S35" s="126" t="s">
        <v>1407</v>
      </c>
    </row>
    <row r="36" spans="1:19" ht="12.75">
      <c r="A36" s="49">
        <v>144416</v>
      </c>
      <c r="B36" s="50" t="s">
        <v>331</v>
      </c>
      <c r="C36" s="50" t="s">
        <v>332</v>
      </c>
      <c r="D36" s="51">
        <v>50</v>
      </c>
      <c r="E36" s="51" t="s">
        <v>829</v>
      </c>
      <c r="F36" s="51" t="s">
        <v>953</v>
      </c>
      <c r="G36" s="51"/>
      <c r="H36" s="53" t="s">
        <v>954</v>
      </c>
      <c r="I36" s="45" t="str">
        <f aca="true" t="shared" si="10" ref="I36:I67">UPPER($C$2)</f>
        <v>JN49DT</v>
      </c>
      <c r="J36" s="45">
        <f aca="true" t="shared" si="11" ref="J36:J67">(CODE(MID(I36,1,1))-74)*20+MID(I36,3,1)*2+(CODE(MID(I36,5,1))-65)/12</f>
        <v>8.25</v>
      </c>
      <c r="K36" s="45">
        <f aca="true" t="shared" si="12" ref="K36:K67">(CODE(MID(I36,2,1))-74)*10+MID(I36,4,1)*1+(CODE(MID(I36,6,1))-65)/24</f>
        <v>49.791666666666664</v>
      </c>
      <c r="L36" s="45" t="str">
        <f aca="true" t="shared" si="13" ref="L36:L67">UPPER(C36)</f>
        <v>JO22DC</v>
      </c>
      <c r="M36" s="45">
        <f aca="true" t="shared" si="14" ref="M36:M67">(CODE(MID(L36,1,1))-74)*20+MID(L36,3,1)*2+(CODE(MID(L36,5,1))-65)/12</f>
        <v>4.25</v>
      </c>
      <c r="N36" s="45">
        <f aca="true" t="shared" si="15" ref="N36:N67">(CODE(MID(L36,2,1))-74)*10+MID(L36,4,1)*1+(CODE(MID(L36,6,1))-65)/24</f>
        <v>52.083333333333336</v>
      </c>
      <c r="O36" s="46">
        <f aca="true" t="shared" si="16" ref="O36:O67">ACOS(SIN(N36*PI()/180)*SIN(K36*PI()/180)+COS(N36*PI()/180)*COS(K36*PI()/180)*COS((J36-M36)*PI()/180))</f>
        <v>0.05944186966413323</v>
      </c>
      <c r="P36" s="47">
        <f aca="true" t="shared" si="17" ref="P36:P67">IF(C36="","",6371.3*O36)</f>
        <v>378.7219841910921</v>
      </c>
      <c r="Q36" s="47">
        <f aca="true" t="shared" si="18" ref="Q36:Q67">ACOS((SIN(N36*PI()/180)-SIN(K36*PI()/180)*COS(O36))/(COS(K36*PI()/180)*SIN(O36)))*180/PI()</f>
        <v>46.18448241999818</v>
      </c>
      <c r="R36" s="47">
        <f aca="true" t="shared" si="19" ref="R36:R67">IF(C36="","",IF((SIN((M36-J36)*PI()/180))&lt;0,360-Q36,Q36))</f>
        <v>313.8155175800018</v>
      </c>
      <c r="S36" s="126" t="s">
        <v>1407</v>
      </c>
    </row>
    <row r="37" spans="1:19" ht="12.75">
      <c r="A37" s="49">
        <v>144417</v>
      </c>
      <c r="B37" s="50" t="s">
        <v>333</v>
      </c>
      <c r="C37" s="50" t="s">
        <v>334</v>
      </c>
      <c r="D37" s="51">
        <v>200</v>
      </c>
      <c r="E37" s="51" t="s">
        <v>955</v>
      </c>
      <c r="F37" s="51">
        <v>200</v>
      </c>
      <c r="G37" s="51"/>
      <c r="H37" s="53"/>
      <c r="I37" s="45" t="str">
        <f t="shared" si="10"/>
        <v>JN49DT</v>
      </c>
      <c r="J37" s="45">
        <f t="shared" si="11"/>
        <v>8.25</v>
      </c>
      <c r="K37" s="45">
        <f t="shared" si="12"/>
        <v>49.791666666666664</v>
      </c>
      <c r="L37" s="45" t="str">
        <f t="shared" si="13"/>
        <v>KP36OI</v>
      </c>
      <c r="M37" s="45">
        <f t="shared" si="14"/>
        <v>27.166666666666668</v>
      </c>
      <c r="N37" s="45">
        <f t="shared" si="15"/>
        <v>66.33333333333333</v>
      </c>
      <c r="O37" s="46">
        <f t="shared" si="16"/>
        <v>0.3343706951432548</v>
      </c>
      <c r="P37" s="47">
        <f t="shared" si="17"/>
        <v>2130.3760099662195</v>
      </c>
      <c r="Q37" s="47">
        <f t="shared" si="18"/>
        <v>23.362310808891973</v>
      </c>
      <c r="R37" s="47">
        <f t="shared" si="19"/>
        <v>23.362310808891973</v>
      </c>
      <c r="S37" s="126" t="s">
        <v>1407</v>
      </c>
    </row>
    <row r="38" spans="1:19" ht="12.75">
      <c r="A38" s="49">
        <v>144418</v>
      </c>
      <c r="B38" s="50" t="s">
        <v>956</v>
      </c>
      <c r="C38" s="50" t="s">
        <v>957</v>
      </c>
      <c r="D38" s="51">
        <v>15</v>
      </c>
      <c r="E38" s="51" t="s">
        <v>737</v>
      </c>
      <c r="F38" s="51" t="s">
        <v>897</v>
      </c>
      <c r="G38" s="51"/>
      <c r="H38" s="52"/>
      <c r="I38" s="45" t="str">
        <f t="shared" si="10"/>
        <v>JN49DT</v>
      </c>
      <c r="J38" s="45">
        <f t="shared" si="11"/>
        <v>8.25</v>
      </c>
      <c r="K38" s="45">
        <f t="shared" si="12"/>
        <v>49.791666666666664</v>
      </c>
      <c r="L38" s="45" t="str">
        <f t="shared" si="13"/>
        <v>JO20HP</v>
      </c>
      <c r="M38" s="45">
        <f t="shared" si="14"/>
        <v>4.583333333333333</v>
      </c>
      <c r="N38" s="45">
        <f t="shared" si="15"/>
        <v>50.625</v>
      </c>
      <c r="O38" s="46">
        <f t="shared" si="16"/>
        <v>0.04345704099253456</v>
      </c>
      <c r="P38" s="47">
        <f t="shared" si="17"/>
        <v>276.8778452757354</v>
      </c>
      <c r="Q38" s="47">
        <f t="shared" si="18"/>
        <v>69.04669942252849</v>
      </c>
      <c r="R38" s="47">
        <f t="shared" si="19"/>
        <v>290.9533005774715</v>
      </c>
      <c r="S38" s="126" t="s">
        <v>1407</v>
      </c>
    </row>
    <row r="39" spans="1:19" ht="12.75">
      <c r="A39" s="41">
        <v>144419</v>
      </c>
      <c r="B39" s="42" t="s">
        <v>335</v>
      </c>
      <c r="C39" s="42" t="s">
        <v>336</v>
      </c>
      <c r="D39" s="42"/>
      <c r="E39" s="43"/>
      <c r="F39" s="43"/>
      <c r="G39" s="42"/>
      <c r="H39" s="44"/>
      <c r="I39" s="45" t="str">
        <f t="shared" si="10"/>
        <v>JN49DT</v>
      </c>
      <c r="J39" s="45">
        <f t="shared" si="11"/>
        <v>8.25</v>
      </c>
      <c r="K39" s="45">
        <f t="shared" si="12"/>
        <v>49.791666666666664</v>
      </c>
      <c r="L39" s="45" t="str">
        <f t="shared" si="13"/>
        <v>JN55AD</v>
      </c>
      <c r="M39" s="45">
        <f t="shared" si="14"/>
        <v>10</v>
      </c>
      <c r="N39" s="45">
        <f t="shared" si="15"/>
        <v>45.125</v>
      </c>
      <c r="O39" s="46">
        <f t="shared" si="16"/>
        <v>0.08401942784397409</v>
      </c>
      <c r="P39" s="47">
        <f t="shared" si="17"/>
        <v>535.3129806223121</v>
      </c>
      <c r="Q39" s="47">
        <f t="shared" si="18"/>
        <v>165.12254530541912</v>
      </c>
      <c r="R39" s="47">
        <f t="shared" si="19"/>
        <v>165.12254530541912</v>
      </c>
      <c r="S39" s="126" t="s">
        <v>1407</v>
      </c>
    </row>
    <row r="40" spans="1:19" ht="12.75">
      <c r="A40" s="49">
        <v>144419</v>
      </c>
      <c r="B40" s="50" t="s">
        <v>958</v>
      </c>
      <c r="C40" s="50" t="s">
        <v>336</v>
      </c>
      <c r="D40" s="51">
        <v>10</v>
      </c>
      <c r="E40" s="51" t="s">
        <v>737</v>
      </c>
      <c r="F40" s="51" t="s">
        <v>897</v>
      </c>
      <c r="G40" s="51"/>
      <c r="H40" s="52"/>
      <c r="I40" s="45" t="str">
        <f t="shared" si="10"/>
        <v>JN49DT</v>
      </c>
      <c r="J40" s="45">
        <f t="shared" si="11"/>
        <v>8.25</v>
      </c>
      <c r="K40" s="45">
        <f t="shared" si="12"/>
        <v>49.791666666666664</v>
      </c>
      <c r="L40" s="45" t="str">
        <f t="shared" si="13"/>
        <v>JN55AD</v>
      </c>
      <c r="M40" s="45">
        <f t="shared" si="14"/>
        <v>10</v>
      </c>
      <c r="N40" s="45">
        <f t="shared" si="15"/>
        <v>45.125</v>
      </c>
      <c r="O40" s="46">
        <f t="shared" si="16"/>
        <v>0.08401942784397409</v>
      </c>
      <c r="P40" s="47">
        <f t="shared" si="17"/>
        <v>535.3129806223121</v>
      </c>
      <c r="Q40" s="47">
        <f t="shared" si="18"/>
        <v>165.12254530541912</v>
      </c>
      <c r="R40" s="47">
        <f t="shared" si="19"/>
        <v>165.12254530541912</v>
      </c>
      <c r="S40" s="126" t="s">
        <v>1407</v>
      </c>
    </row>
    <row r="41" spans="1:19" ht="12.75">
      <c r="A41" s="49">
        <v>144420</v>
      </c>
      <c r="B41" s="50" t="s">
        <v>960</v>
      </c>
      <c r="C41" s="50" t="s">
        <v>961</v>
      </c>
      <c r="D41" s="51" t="s">
        <v>962</v>
      </c>
      <c r="E41" s="51" t="s">
        <v>963</v>
      </c>
      <c r="F41" s="51" t="s">
        <v>964</v>
      </c>
      <c r="G41" s="51"/>
      <c r="H41" s="52" t="s">
        <v>965</v>
      </c>
      <c r="I41" s="45" t="str">
        <f t="shared" si="10"/>
        <v>JN49DT</v>
      </c>
      <c r="J41" s="45">
        <f t="shared" si="11"/>
        <v>8.25</v>
      </c>
      <c r="K41" s="45">
        <f t="shared" si="12"/>
        <v>49.791666666666664</v>
      </c>
      <c r="L41" s="45" t="str">
        <f t="shared" si="13"/>
        <v>HM49KL</v>
      </c>
      <c r="M41" s="45">
        <f t="shared" si="14"/>
        <v>-31.166666666666668</v>
      </c>
      <c r="N41" s="45">
        <f t="shared" si="15"/>
        <v>39.458333333333336</v>
      </c>
      <c r="O41" s="46">
        <f t="shared" si="16"/>
        <v>0.5147593785060334</v>
      </c>
      <c r="P41" s="47">
        <f t="shared" si="17"/>
        <v>3279.6864282754905</v>
      </c>
      <c r="Q41" s="47">
        <f t="shared" si="18"/>
        <v>95.27462875397586</v>
      </c>
      <c r="R41" s="47">
        <f t="shared" si="19"/>
        <v>264.7253712460241</v>
      </c>
      <c r="S41" s="126" t="s">
        <v>1407</v>
      </c>
    </row>
    <row r="42" spans="1:19" ht="12.75">
      <c r="A42" s="49">
        <v>144420</v>
      </c>
      <c r="B42" s="50" t="s">
        <v>15</v>
      </c>
      <c r="C42" s="50" t="s">
        <v>959</v>
      </c>
      <c r="D42" s="51">
        <v>15</v>
      </c>
      <c r="E42" s="51" t="s">
        <v>737</v>
      </c>
      <c r="F42" s="51" t="s">
        <v>897</v>
      </c>
      <c r="G42" s="51"/>
      <c r="H42" s="44" t="s">
        <v>1102</v>
      </c>
      <c r="I42" s="45" t="str">
        <f t="shared" si="10"/>
        <v>JN49DT</v>
      </c>
      <c r="J42" s="45">
        <f t="shared" si="11"/>
        <v>8.25</v>
      </c>
      <c r="K42" s="45">
        <f t="shared" si="12"/>
        <v>49.791666666666664</v>
      </c>
      <c r="L42" s="45" t="str">
        <f t="shared" si="13"/>
        <v>JN48OM</v>
      </c>
      <c r="M42" s="45">
        <f t="shared" si="14"/>
        <v>9.166666666666666</v>
      </c>
      <c r="N42" s="45">
        <f t="shared" si="15"/>
        <v>48.5</v>
      </c>
      <c r="O42" s="46">
        <f t="shared" si="16"/>
        <v>0.024854075524441965</v>
      </c>
      <c r="P42" s="47">
        <f t="shared" si="17"/>
        <v>158.3527713888771</v>
      </c>
      <c r="Q42" s="47">
        <f t="shared" si="18"/>
        <v>154.7504402319481</v>
      </c>
      <c r="R42" s="47">
        <f t="shared" si="19"/>
        <v>154.7504402319481</v>
      </c>
      <c r="S42" s="126" t="s">
        <v>1407</v>
      </c>
    </row>
    <row r="43" spans="1:19" ht="12.75">
      <c r="A43" s="49">
        <v>144420</v>
      </c>
      <c r="B43" s="50" t="s">
        <v>966</v>
      </c>
      <c r="C43" s="50" t="s">
        <v>967</v>
      </c>
      <c r="D43" s="51"/>
      <c r="E43" s="51"/>
      <c r="F43" s="51"/>
      <c r="G43" s="51"/>
      <c r="H43" s="52" t="s">
        <v>968</v>
      </c>
      <c r="I43" s="45" t="str">
        <f t="shared" si="10"/>
        <v>JN49DT</v>
      </c>
      <c r="J43" s="45">
        <f t="shared" si="11"/>
        <v>8.25</v>
      </c>
      <c r="K43" s="45">
        <f t="shared" si="12"/>
        <v>49.791666666666664</v>
      </c>
      <c r="L43" s="45" t="str">
        <f t="shared" si="13"/>
        <v>KN13NE</v>
      </c>
      <c r="M43" s="45">
        <f t="shared" si="14"/>
        <v>23.083333333333332</v>
      </c>
      <c r="N43" s="45">
        <f t="shared" si="15"/>
        <v>43.166666666666664</v>
      </c>
      <c r="O43" s="46">
        <f t="shared" si="16"/>
        <v>0.2119096399168363</v>
      </c>
      <c r="P43" s="47">
        <f t="shared" si="17"/>
        <v>1350.1398888021392</v>
      </c>
      <c r="Q43" s="47">
        <f t="shared" si="18"/>
        <v>117.40465571450312</v>
      </c>
      <c r="R43" s="47">
        <f t="shared" si="19"/>
        <v>117.40465571450312</v>
      </c>
      <c r="S43" s="126" t="s">
        <v>1407</v>
      </c>
    </row>
    <row r="44" spans="1:19" ht="12.75">
      <c r="A44" s="41">
        <v>144422</v>
      </c>
      <c r="B44" s="42" t="s">
        <v>16</v>
      </c>
      <c r="C44" s="42" t="s">
        <v>17</v>
      </c>
      <c r="D44" s="42" t="s">
        <v>741</v>
      </c>
      <c r="E44" s="43" t="s">
        <v>742</v>
      </c>
      <c r="F44" s="43" t="s">
        <v>735</v>
      </c>
      <c r="G44" s="42">
        <v>213</v>
      </c>
      <c r="H44" s="44" t="s">
        <v>18</v>
      </c>
      <c r="I44" s="45" t="str">
        <f t="shared" si="10"/>
        <v>JN49DT</v>
      </c>
      <c r="J44" s="45">
        <f t="shared" si="11"/>
        <v>8.25</v>
      </c>
      <c r="K44" s="45">
        <f t="shared" si="12"/>
        <v>49.791666666666664</v>
      </c>
      <c r="L44" s="45" t="str">
        <f t="shared" si="13"/>
        <v>JO40HG</v>
      </c>
      <c r="M44" s="45">
        <f t="shared" si="14"/>
        <v>8.583333333333334</v>
      </c>
      <c r="N44" s="45">
        <f t="shared" si="15"/>
        <v>50.25</v>
      </c>
      <c r="O44" s="46">
        <f t="shared" si="16"/>
        <v>0.008829653803876791</v>
      </c>
      <c r="P44" s="47">
        <f t="shared" si="17"/>
        <v>56.256373280640204</v>
      </c>
      <c r="Q44" s="47">
        <f t="shared" si="18"/>
        <v>24.91811674926447</v>
      </c>
      <c r="R44" s="47">
        <f t="shared" si="19"/>
        <v>24.91811674926447</v>
      </c>
      <c r="S44" s="126" t="s">
        <v>1407</v>
      </c>
    </row>
    <row r="45" spans="1:19" ht="12.75">
      <c r="A45" s="49">
        <v>144423</v>
      </c>
      <c r="B45" s="50" t="s">
        <v>337</v>
      </c>
      <c r="C45" s="50" t="s">
        <v>338</v>
      </c>
      <c r="D45" s="51">
        <v>10</v>
      </c>
      <c r="E45" s="51" t="s">
        <v>876</v>
      </c>
      <c r="F45" s="51" t="s">
        <v>897</v>
      </c>
      <c r="G45" s="51"/>
      <c r="H45" s="52"/>
      <c r="I45" s="45" t="str">
        <f t="shared" si="10"/>
        <v>JN49DT</v>
      </c>
      <c r="J45" s="45">
        <f t="shared" si="11"/>
        <v>8.25</v>
      </c>
      <c r="K45" s="45">
        <f t="shared" si="12"/>
        <v>49.791666666666664</v>
      </c>
      <c r="L45" s="45" t="str">
        <f t="shared" si="13"/>
        <v>JO22WW</v>
      </c>
      <c r="M45" s="45">
        <f t="shared" si="14"/>
        <v>5.833333333333333</v>
      </c>
      <c r="N45" s="45">
        <f t="shared" si="15"/>
        <v>52.916666666666664</v>
      </c>
      <c r="O45" s="46">
        <f t="shared" si="16"/>
        <v>0.06056052953203084</v>
      </c>
      <c r="P45" s="47">
        <f t="shared" si="17"/>
        <v>385.8493018074281</v>
      </c>
      <c r="Q45" s="47">
        <f t="shared" si="18"/>
        <v>24.84019803596878</v>
      </c>
      <c r="R45" s="47">
        <f t="shared" si="19"/>
        <v>335.1598019640312</v>
      </c>
      <c r="S45" s="126" t="s">
        <v>1407</v>
      </c>
    </row>
    <row r="46" spans="1:19" ht="12.75">
      <c r="A46" s="49">
        <v>144424</v>
      </c>
      <c r="B46" s="50" t="s">
        <v>538</v>
      </c>
      <c r="C46" s="50" t="s">
        <v>539</v>
      </c>
      <c r="D46" s="51" t="s">
        <v>969</v>
      </c>
      <c r="E46" s="51" t="s">
        <v>970</v>
      </c>
      <c r="F46" s="51" t="s">
        <v>897</v>
      </c>
      <c r="G46" s="51"/>
      <c r="H46" s="52"/>
      <c r="I46" s="45" t="str">
        <f t="shared" si="10"/>
        <v>JN49DT</v>
      </c>
      <c r="J46" s="45">
        <f t="shared" si="11"/>
        <v>8.25</v>
      </c>
      <c r="K46" s="45">
        <f t="shared" si="12"/>
        <v>49.791666666666664</v>
      </c>
      <c r="L46" s="45" t="str">
        <f t="shared" si="13"/>
        <v>JN56NB</v>
      </c>
      <c r="M46" s="45">
        <f t="shared" si="14"/>
        <v>11.083333333333334</v>
      </c>
      <c r="N46" s="45">
        <f t="shared" si="15"/>
        <v>46.041666666666664</v>
      </c>
      <c r="O46" s="46">
        <f t="shared" si="16"/>
        <v>0.0733495418866037</v>
      </c>
      <c r="P46" s="47">
        <f t="shared" si="17"/>
        <v>467.33193622211814</v>
      </c>
      <c r="Q46" s="47">
        <f t="shared" si="18"/>
        <v>152.08229406250504</v>
      </c>
      <c r="R46" s="47">
        <f t="shared" si="19"/>
        <v>152.08229406250504</v>
      </c>
      <c r="S46" s="126" t="s">
        <v>1407</v>
      </c>
    </row>
    <row r="47" spans="1:19" ht="12.75">
      <c r="A47" s="49">
        <v>144425</v>
      </c>
      <c r="B47" s="50" t="s">
        <v>339</v>
      </c>
      <c r="C47" s="50" t="s">
        <v>340</v>
      </c>
      <c r="D47" s="51">
        <v>14</v>
      </c>
      <c r="E47" s="51" t="s">
        <v>737</v>
      </c>
      <c r="F47" s="51" t="s">
        <v>897</v>
      </c>
      <c r="G47" s="51"/>
      <c r="H47" s="52" t="s">
        <v>907</v>
      </c>
      <c r="I47" s="45" t="str">
        <f t="shared" si="10"/>
        <v>JN49DT</v>
      </c>
      <c r="J47" s="45">
        <f t="shared" si="11"/>
        <v>8.25</v>
      </c>
      <c r="K47" s="45">
        <f t="shared" si="12"/>
        <v>49.791666666666664</v>
      </c>
      <c r="L47" s="45" t="str">
        <f t="shared" si="13"/>
        <v>JO10EQ</v>
      </c>
      <c r="M47" s="45">
        <f t="shared" si="14"/>
        <v>2.3333333333333335</v>
      </c>
      <c r="N47" s="45">
        <f t="shared" si="15"/>
        <v>50.666666666666664</v>
      </c>
      <c r="O47" s="46">
        <f t="shared" si="16"/>
        <v>0.06778273893351439</v>
      </c>
      <c r="P47" s="47">
        <f t="shared" si="17"/>
        <v>431.8641645671002</v>
      </c>
      <c r="Q47" s="47">
        <f t="shared" si="18"/>
        <v>74.71988038084866</v>
      </c>
      <c r="R47" s="47">
        <f t="shared" si="19"/>
        <v>285.2801196191513</v>
      </c>
      <c r="S47" s="126" t="s">
        <v>1407</v>
      </c>
    </row>
    <row r="48" spans="1:19" ht="12.75">
      <c r="A48" s="49">
        <v>144425</v>
      </c>
      <c r="B48" s="50" t="s">
        <v>971</v>
      </c>
      <c r="C48" s="50" t="s">
        <v>972</v>
      </c>
      <c r="D48" s="51"/>
      <c r="E48" s="51"/>
      <c r="F48" s="51"/>
      <c r="G48" s="51"/>
      <c r="H48" s="52" t="s">
        <v>973</v>
      </c>
      <c r="I48" s="45" t="str">
        <f t="shared" si="10"/>
        <v>JN49DT</v>
      </c>
      <c r="J48" s="45">
        <f t="shared" si="11"/>
        <v>8.25</v>
      </c>
      <c r="K48" s="45">
        <f t="shared" si="12"/>
        <v>49.791666666666664</v>
      </c>
      <c r="L48" s="45" t="str">
        <f t="shared" si="13"/>
        <v>KO93BD</v>
      </c>
      <c r="M48" s="45">
        <f t="shared" si="14"/>
        <v>38.083333333333336</v>
      </c>
      <c r="N48" s="45">
        <f t="shared" si="15"/>
        <v>53.125</v>
      </c>
      <c r="O48" s="46">
        <f t="shared" si="16"/>
        <v>0.3271248035111214</v>
      </c>
      <c r="P48" s="47">
        <f t="shared" si="17"/>
        <v>2084.2102606104077</v>
      </c>
      <c r="Q48" s="47">
        <f t="shared" si="18"/>
        <v>68.28663413814975</v>
      </c>
      <c r="R48" s="47">
        <f t="shared" si="19"/>
        <v>68.28663413814975</v>
      </c>
      <c r="S48" s="126" t="s">
        <v>1407</v>
      </c>
    </row>
    <row r="49" spans="1:19" ht="12.75">
      <c r="A49" s="49">
        <v>144425</v>
      </c>
      <c r="B49" s="50" t="s">
        <v>974</v>
      </c>
      <c r="C49" s="50" t="s">
        <v>975</v>
      </c>
      <c r="D49" s="51"/>
      <c r="E49" s="51"/>
      <c r="F49" s="51"/>
      <c r="G49" s="51"/>
      <c r="H49" s="52" t="s">
        <v>976</v>
      </c>
      <c r="I49" s="45" t="str">
        <f t="shared" si="10"/>
        <v>JN49DT</v>
      </c>
      <c r="J49" s="45">
        <f t="shared" si="11"/>
        <v>8.25</v>
      </c>
      <c r="K49" s="45">
        <f t="shared" si="12"/>
        <v>49.791666666666664</v>
      </c>
      <c r="L49" s="45" t="str">
        <f t="shared" si="13"/>
        <v>JO90MH</v>
      </c>
      <c r="M49" s="45">
        <f t="shared" si="14"/>
        <v>19</v>
      </c>
      <c r="N49" s="45">
        <f t="shared" si="15"/>
        <v>50.291666666666664</v>
      </c>
      <c r="O49" s="46">
        <f t="shared" si="16"/>
        <v>0.12070700005807389</v>
      </c>
      <c r="P49" s="47">
        <f t="shared" si="17"/>
        <v>769.0605094700062</v>
      </c>
      <c r="Q49" s="47">
        <f t="shared" si="18"/>
        <v>81.74485791167983</v>
      </c>
      <c r="R49" s="47">
        <f t="shared" si="19"/>
        <v>81.74485791167983</v>
      </c>
      <c r="S49" s="126" t="s">
        <v>1407</v>
      </c>
    </row>
    <row r="50" spans="1:19" ht="12.75">
      <c r="A50" s="49">
        <v>144426</v>
      </c>
      <c r="B50" s="50" t="s">
        <v>341</v>
      </c>
      <c r="C50" s="50" t="s">
        <v>977</v>
      </c>
      <c r="D50" s="51">
        <v>20</v>
      </c>
      <c r="E50" s="51"/>
      <c r="F50" s="51" t="s">
        <v>897</v>
      </c>
      <c r="G50" s="51"/>
      <c r="H50" s="52" t="s">
        <v>978</v>
      </c>
      <c r="I50" s="45" t="str">
        <f t="shared" si="10"/>
        <v>JN49DT</v>
      </c>
      <c r="J50" s="45">
        <f t="shared" si="11"/>
        <v>8.25</v>
      </c>
      <c r="K50" s="45">
        <f t="shared" si="12"/>
        <v>49.791666666666664</v>
      </c>
      <c r="L50" s="45" t="str">
        <f t="shared" si="13"/>
        <v>JM08SQ</v>
      </c>
      <c r="M50" s="45">
        <f t="shared" si="14"/>
        <v>1.5</v>
      </c>
      <c r="N50" s="45">
        <f t="shared" si="15"/>
        <v>38.666666666666664</v>
      </c>
      <c r="O50" s="46">
        <f t="shared" si="16"/>
        <v>0.21151164757200713</v>
      </c>
      <c r="P50" s="47">
        <f t="shared" si="17"/>
        <v>1347.6041601755292</v>
      </c>
      <c r="Q50" s="47">
        <f t="shared" si="18"/>
        <v>154.0784085322521</v>
      </c>
      <c r="R50" s="47">
        <f t="shared" si="19"/>
        <v>205.9215914677479</v>
      </c>
      <c r="S50" s="126" t="s">
        <v>1407</v>
      </c>
    </row>
    <row r="51" spans="1:19" ht="12.75">
      <c r="A51" s="49">
        <v>144427</v>
      </c>
      <c r="B51" s="50" t="s">
        <v>343</v>
      </c>
      <c r="C51" s="50" t="s">
        <v>344</v>
      </c>
      <c r="D51" s="51" t="s">
        <v>979</v>
      </c>
      <c r="E51" s="51" t="s">
        <v>963</v>
      </c>
      <c r="F51" s="51">
        <v>270</v>
      </c>
      <c r="G51" s="51"/>
      <c r="H51" s="52" t="s">
        <v>980</v>
      </c>
      <c r="I51" s="45" t="str">
        <f t="shared" si="10"/>
        <v>JN49DT</v>
      </c>
      <c r="J51" s="45">
        <f t="shared" si="11"/>
        <v>8.25</v>
      </c>
      <c r="K51" s="45">
        <f t="shared" si="12"/>
        <v>49.791666666666664</v>
      </c>
      <c r="L51" s="45" t="str">
        <f t="shared" si="13"/>
        <v>JN99FN</v>
      </c>
      <c r="M51" s="45">
        <f t="shared" si="14"/>
        <v>18.416666666666668</v>
      </c>
      <c r="N51" s="45">
        <f t="shared" si="15"/>
        <v>49.541666666666664</v>
      </c>
      <c r="O51" s="46">
        <f t="shared" si="16"/>
        <v>0.11484106373227676</v>
      </c>
      <c r="P51" s="47">
        <f t="shared" si="17"/>
        <v>731.686869357455</v>
      </c>
      <c r="Q51" s="47">
        <f t="shared" si="18"/>
        <v>88.29081470502005</v>
      </c>
      <c r="R51" s="47">
        <f t="shared" si="19"/>
        <v>88.29081470502005</v>
      </c>
      <c r="S51" s="126" t="s">
        <v>1407</v>
      </c>
    </row>
    <row r="52" spans="1:19" ht="12.75">
      <c r="A52" s="49">
        <v>144427</v>
      </c>
      <c r="B52" s="50" t="s">
        <v>345</v>
      </c>
      <c r="C52" s="50" t="s">
        <v>346</v>
      </c>
      <c r="D52" s="51">
        <v>10</v>
      </c>
      <c r="E52" s="51" t="s">
        <v>876</v>
      </c>
      <c r="F52" s="51" t="s">
        <v>897</v>
      </c>
      <c r="G52" s="51"/>
      <c r="H52" s="53"/>
      <c r="I52" s="45" t="str">
        <f t="shared" si="10"/>
        <v>JN49DT</v>
      </c>
      <c r="J52" s="45">
        <f t="shared" si="11"/>
        <v>8.25</v>
      </c>
      <c r="K52" s="45">
        <f t="shared" si="12"/>
        <v>49.791666666666664</v>
      </c>
      <c r="L52" s="45" t="str">
        <f t="shared" si="13"/>
        <v>JO22NC</v>
      </c>
      <c r="M52" s="45">
        <f t="shared" si="14"/>
        <v>5.083333333333333</v>
      </c>
      <c r="N52" s="45">
        <f t="shared" si="15"/>
        <v>52.083333333333336</v>
      </c>
      <c r="O52" s="46">
        <f t="shared" si="16"/>
        <v>0.05302562134644928</v>
      </c>
      <c r="P52" s="47">
        <f t="shared" si="17"/>
        <v>337.8421412846323</v>
      </c>
      <c r="Q52" s="47">
        <f t="shared" si="18"/>
        <v>39.827959598456765</v>
      </c>
      <c r="R52" s="47">
        <f t="shared" si="19"/>
        <v>320.17204040154326</v>
      </c>
      <c r="S52" s="126" t="s">
        <v>1407</v>
      </c>
    </row>
    <row r="53" spans="1:19" ht="12.75">
      <c r="A53" s="41">
        <v>144428</v>
      </c>
      <c r="B53" s="42" t="s">
        <v>19</v>
      </c>
      <c r="C53" s="42" t="s">
        <v>20</v>
      </c>
      <c r="D53" s="42" t="s">
        <v>743</v>
      </c>
      <c r="E53" s="51" t="s">
        <v>981</v>
      </c>
      <c r="F53" s="51" t="s">
        <v>982</v>
      </c>
      <c r="G53" s="42">
        <v>785</v>
      </c>
      <c r="H53" s="44" t="s">
        <v>21</v>
      </c>
      <c r="I53" s="45" t="str">
        <f t="shared" si="10"/>
        <v>JN49DT</v>
      </c>
      <c r="J53" s="45">
        <f t="shared" si="11"/>
        <v>8.25</v>
      </c>
      <c r="K53" s="45">
        <f t="shared" si="12"/>
        <v>49.791666666666664</v>
      </c>
      <c r="L53" s="45" t="str">
        <f t="shared" si="13"/>
        <v>JN67JT</v>
      </c>
      <c r="M53" s="45">
        <f t="shared" si="14"/>
        <v>12.75</v>
      </c>
      <c r="N53" s="45">
        <f t="shared" si="15"/>
        <v>47.791666666666664</v>
      </c>
      <c r="O53" s="46">
        <f t="shared" si="16"/>
        <v>0.06239859020327332</v>
      </c>
      <c r="P53" s="47">
        <f t="shared" si="17"/>
        <v>397.5601377621153</v>
      </c>
      <c r="Q53" s="47">
        <f t="shared" si="18"/>
        <v>122.29636079384862</v>
      </c>
      <c r="R53" s="47">
        <f t="shared" si="19"/>
        <v>122.29636079384862</v>
      </c>
      <c r="S53" s="126" t="s">
        <v>1407</v>
      </c>
    </row>
    <row r="54" spans="1:19" ht="12.75">
      <c r="A54" s="49">
        <v>144429</v>
      </c>
      <c r="B54" s="50" t="s">
        <v>983</v>
      </c>
      <c r="C54" s="50" t="s">
        <v>348</v>
      </c>
      <c r="D54" s="51" t="s">
        <v>901</v>
      </c>
      <c r="E54" s="51" t="s">
        <v>984</v>
      </c>
      <c r="F54" s="51" t="s">
        <v>897</v>
      </c>
      <c r="G54" s="51"/>
      <c r="H54" s="53" t="s">
        <v>907</v>
      </c>
      <c r="I54" s="45" t="str">
        <f t="shared" si="10"/>
        <v>JN49DT</v>
      </c>
      <c r="J54" s="45">
        <f t="shared" si="11"/>
        <v>8.25</v>
      </c>
      <c r="K54" s="45">
        <f t="shared" si="12"/>
        <v>49.791666666666664</v>
      </c>
      <c r="L54" s="45" t="str">
        <f t="shared" si="13"/>
        <v>JN65RW</v>
      </c>
      <c r="M54" s="45">
        <f t="shared" si="14"/>
        <v>13.416666666666666</v>
      </c>
      <c r="N54" s="45">
        <f t="shared" si="15"/>
        <v>45.916666666666664</v>
      </c>
      <c r="O54" s="46">
        <f t="shared" si="16"/>
        <v>0.0907058004657677</v>
      </c>
      <c r="P54" s="47">
        <f t="shared" si="17"/>
        <v>577.9138665075458</v>
      </c>
      <c r="Q54" s="47">
        <f t="shared" si="18"/>
        <v>136.23942263038697</v>
      </c>
      <c r="R54" s="47">
        <f t="shared" si="19"/>
        <v>136.23942263038697</v>
      </c>
      <c r="S54" s="126" t="s">
        <v>1407</v>
      </c>
    </row>
    <row r="55" spans="1:19" ht="12.75">
      <c r="A55" s="41">
        <v>144429</v>
      </c>
      <c r="B55" s="42" t="s">
        <v>347</v>
      </c>
      <c r="C55" s="42" t="s">
        <v>348</v>
      </c>
      <c r="D55" s="42"/>
      <c r="E55" s="43"/>
      <c r="F55" s="43"/>
      <c r="G55" s="42"/>
      <c r="H55" s="44"/>
      <c r="I55" s="45" t="str">
        <f t="shared" si="10"/>
        <v>JN49DT</v>
      </c>
      <c r="J55" s="45">
        <f t="shared" si="11"/>
        <v>8.25</v>
      </c>
      <c r="K55" s="45">
        <f t="shared" si="12"/>
        <v>49.791666666666664</v>
      </c>
      <c r="L55" s="45" t="str">
        <f t="shared" si="13"/>
        <v>JN65RW</v>
      </c>
      <c r="M55" s="45">
        <f t="shared" si="14"/>
        <v>13.416666666666666</v>
      </c>
      <c r="N55" s="45">
        <f t="shared" si="15"/>
        <v>45.916666666666664</v>
      </c>
      <c r="O55" s="46">
        <f t="shared" si="16"/>
        <v>0.0907058004657677</v>
      </c>
      <c r="P55" s="47">
        <f t="shared" si="17"/>
        <v>577.9138665075458</v>
      </c>
      <c r="Q55" s="47">
        <f t="shared" si="18"/>
        <v>136.23942263038697</v>
      </c>
      <c r="R55" s="47">
        <f t="shared" si="19"/>
        <v>136.23942263038697</v>
      </c>
      <c r="S55" s="126" t="s">
        <v>1407</v>
      </c>
    </row>
    <row r="56" spans="1:19" ht="12.75">
      <c r="A56" s="49">
        <v>144430</v>
      </c>
      <c r="B56" s="50" t="s">
        <v>349</v>
      </c>
      <c r="C56" s="50" t="s">
        <v>350</v>
      </c>
      <c r="D56" s="51">
        <v>40</v>
      </c>
      <c r="E56" s="51" t="s">
        <v>985</v>
      </c>
      <c r="F56" s="51">
        <v>315</v>
      </c>
      <c r="G56" s="51"/>
      <c r="H56" s="53" t="s">
        <v>954</v>
      </c>
      <c r="I56" s="45" t="str">
        <f t="shared" si="10"/>
        <v>JN49DT</v>
      </c>
      <c r="J56" s="45">
        <f t="shared" si="11"/>
        <v>8.25</v>
      </c>
      <c r="K56" s="45">
        <f t="shared" si="12"/>
        <v>49.791666666666664</v>
      </c>
      <c r="L56" s="45" t="str">
        <f t="shared" si="13"/>
        <v>JO01DH</v>
      </c>
      <c r="M56" s="45">
        <f t="shared" si="14"/>
        <v>0.25</v>
      </c>
      <c r="N56" s="45">
        <f t="shared" si="15"/>
        <v>51.291666666666664</v>
      </c>
      <c r="O56" s="46">
        <f t="shared" si="16"/>
        <v>0.09246189973132979</v>
      </c>
      <c r="P56" s="47">
        <f t="shared" si="17"/>
        <v>589.1025017582215</v>
      </c>
      <c r="Q56" s="47">
        <f t="shared" si="18"/>
        <v>70.49715382181239</v>
      </c>
      <c r="R56" s="47">
        <f t="shared" si="19"/>
        <v>289.5028461781876</v>
      </c>
      <c r="S56" s="126" t="s">
        <v>1407</v>
      </c>
    </row>
    <row r="57" spans="1:19" ht="12.75">
      <c r="A57" s="49">
        <v>144431</v>
      </c>
      <c r="B57" s="50" t="s">
        <v>540</v>
      </c>
      <c r="C57" s="50" t="s">
        <v>434</v>
      </c>
      <c r="D57" s="51"/>
      <c r="E57" s="51"/>
      <c r="F57" s="51"/>
      <c r="G57" s="51"/>
      <c r="H57" s="53" t="s">
        <v>986</v>
      </c>
      <c r="I57" s="45" t="str">
        <f t="shared" si="10"/>
        <v>JN49DT</v>
      </c>
      <c r="J57" s="45">
        <f t="shared" si="11"/>
        <v>8.25</v>
      </c>
      <c r="K57" s="45">
        <f t="shared" si="12"/>
        <v>49.791666666666664</v>
      </c>
      <c r="L57" s="45" t="str">
        <f t="shared" si="13"/>
        <v>JN85JO</v>
      </c>
      <c r="M57" s="45">
        <f t="shared" si="14"/>
        <v>16.75</v>
      </c>
      <c r="N57" s="45">
        <f t="shared" si="15"/>
        <v>45.583333333333336</v>
      </c>
      <c r="O57" s="46">
        <f t="shared" si="16"/>
        <v>0.12384489697664502</v>
      </c>
      <c r="P57" s="47">
        <f t="shared" si="17"/>
        <v>789.0529921072985</v>
      </c>
      <c r="Q57" s="47">
        <f t="shared" si="18"/>
        <v>123.12941400932262</v>
      </c>
      <c r="R57" s="47">
        <f t="shared" si="19"/>
        <v>123.12941400932262</v>
      </c>
      <c r="S57" s="126" t="s">
        <v>1407</v>
      </c>
    </row>
    <row r="58" spans="1:19" ht="12.75">
      <c r="A58" s="41">
        <v>144432</v>
      </c>
      <c r="B58" s="42" t="s">
        <v>541</v>
      </c>
      <c r="C58" s="42" t="s">
        <v>542</v>
      </c>
      <c r="D58" s="42"/>
      <c r="E58" s="43"/>
      <c r="F58" s="43"/>
      <c r="G58" s="42"/>
      <c r="H58" s="44"/>
      <c r="I58" s="45" t="str">
        <f t="shared" si="10"/>
        <v>JN49DT</v>
      </c>
      <c r="J58" s="45">
        <f t="shared" si="11"/>
        <v>8.25</v>
      </c>
      <c r="K58" s="45">
        <f t="shared" si="12"/>
        <v>49.791666666666664</v>
      </c>
      <c r="L58" s="45" t="str">
        <f t="shared" si="13"/>
        <v>JM75FV</v>
      </c>
      <c r="M58" s="45">
        <f t="shared" si="14"/>
        <v>14.416666666666666</v>
      </c>
      <c r="N58" s="45">
        <f t="shared" si="15"/>
        <v>35.875</v>
      </c>
      <c r="O58" s="46">
        <f t="shared" si="16"/>
        <v>0.25517279802857074</v>
      </c>
      <c r="P58" s="47">
        <f t="shared" si="17"/>
        <v>1625.7824480794327</v>
      </c>
      <c r="Q58" s="47">
        <f t="shared" si="18"/>
        <v>159.8277379699381</v>
      </c>
      <c r="R58" s="47">
        <f t="shared" si="19"/>
        <v>159.8277379699381</v>
      </c>
      <c r="S58" s="126" t="s">
        <v>1407</v>
      </c>
    </row>
    <row r="59" spans="1:19" ht="12.75">
      <c r="A59" s="49">
        <v>144433</v>
      </c>
      <c r="B59" s="50" t="s">
        <v>987</v>
      </c>
      <c r="C59" s="50" t="s">
        <v>988</v>
      </c>
      <c r="D59" s="51" t="s">
        <v>913</v>
      </c>
      <c r="E59" s="51" t="s">
        <v>936</v>
      </c>
      <c r="F59" s="51" t="s">
        <v>897</v>
      </c>
      <c r="G59" s="51"/>
      <c r="H59" s="53"/>
      <c r="I59" s="45" t="str">
        <f t="shared" si="10"/>
        <v>JN49DT</v>
      </c>
      <c r="J59" s="45">
        <f t="shared" si="11"/>
        <v>8.25</v>
      </c>
      <c r="K59" s="45">
        <f t="shared" si="12"/>
        <v>49.791666666666664</v>
      </c>
      <c r="L59" s="45" t="str">
        <f t="shared" si="13"/>
        <v>KP52IJ</v>
      </c>
      <c r="M59" s="45">
        <f t="shared" si="14"/>
        <v>30.666666666666668</v>
      </c>
      <c r="N59" s="45">
        <f t="shared" si="15"/>
        <v>62.375</v>
      </c>
      <c r="O59" s="46">
        <f t="shared" si="16"/>
        <v>0.3066152360833174</v>
      </c>
      <c r="P59" s="47">
        <f t="shared" si="17"/>
        <v>1953.5376536576402</v>
      </c>
      <c r="Q59" s="47">
        <f t="shared" si="18"/>
        <v>35.86102024670425</v>
      </c>
      <c r="R59" s="47">
        <f t="shared" si="19"/>
        <v>35.86102024670425</v>
      </c>
      <c r="S59" s="126" t="s">
        <v>1407</v>
      </c>
    </row>
    <row r="60" spans="1:19" ht="12.75">
      <c r="A60" s="41">
        <v>144434</v>
      </c>
      <c r="B60" s="42" t="s">
        <v>22</v>
      </c>
      <c r="C60" s="42" t="s">
        <v>23</v>
      </c>
      <c r="D60" s="42" t="s">
        <v>758</v>
      </c>
      <c r="E60" s="43" t="s">
        <v>745</v>
      </c>
      <c r="F60" s="43" t="s">
        <v>735</v>
      </c>
      <c r="G60" s="42">
        <v>232</v>
      </c>
      <c r="H60" s="44" t="s">
        <v>24</v>
      </c>
      <c r="I60" s="45" t="str">
        <f t="shared" si="10"/>
        <v>JN49DT</v>
      </c>
      <c r="J60" s="45">
        <f t="shared" si="11"/>
        <v>8.25</v>
      </c>
      <c r="K60" s="45">
        <f t="shared" si="12"/>
        <v>49.791666666666664</v>
      </c>
      <c r="L60" s="45" t="str">
        <f t="shared" si="13"/>
        <v>JO61EH</v>
      </c>
      <c r="M60" s="45">
        <f t="shared" si="14"/>
        <v>12.333333333333334</v>
      </c>
      <c r="N60" s="45">
        <f t="shared" si="15"/>
        <v>51.291666666666664</v>
      </c>
      <c r="O60" s="46">
        <f t="shared" si="16"/>
        <v>0.05230277489152435</v>
      </c>
      <c r="P60" s="47">
        <f t="shared" si="17"/>
        <v>333.2366696663691</v>
      </c>
      <c r="Q60" s="47">
        <f t="shared" si="18"/>
        <v>58.40532937754696</v>
      </c>
      <c r="R60" s="47">
        <f t="shared" si="19"/>
        <v>58.40532937754696</v>
      </c>
      <c r="S60" s="126" t="s">
        <v>1407</v>
      </c>
    </row>
    <row r="61" spans="1:19" ht="12.75">
      <c r="A61" s="49">
        <v>144435</v>
      </c>
      <c r="B61" s="50" t="s">
        <v>989</v>
      </c>
      <c r="C61" s="50" t="s">
        <v>990</v>
      </c>
      <c r="D61" s="51" t="s">
        <v>991</v>
      </c>
      <c r="E61" s="51"/>
      <c r="F61" s="51" t="s">
        <v>897</v>
      </c>
      <c r="G61" s="51"/>
      <c r="H61" s="53" t="s">
        <v>883</v>
      </c>
      <c r="I61" s="45" t="str">
        <f t="shared" si="10"/>
        <v>JN49DT</v>
      </c>
      <c r="J61" s="45">
        <f t="shared" si="11"/>
        <v>8.25</v>
      </c>
      <c r="K61" s="45">
        <f t="shared" si="12"/>
        <v>49.791666666666664</v>
      </c>
      <c r="L61" s="45" t="str">
        <f t="shared" si="13"/>
        <v>JN45MW</v>
      </c>
      <c r="M61" s="45">
        <f t="shared" si="14"/>
        <v>9</v>
      </c>
      <c r="N61" s="45">
        <f t="shared" si="15"/>
        <v>45.916666666666664</v>
      </c>
      <c r="O61" s="46">
        <f t="shared" si="16"/>
        <v>0.06819849954127122</v>
      </c>
      <c r="P61" s="47">
        <f t="shared" si="17"/>
        <v>434.5131001273013</v>
      </c>
      <c r="Q61" s="47">
        <f t="shared" si="18"/>
        <v>172.32044071688085</v>
      </c>
      <c r="R61" s="47">
        <f t="shared" si="19"/>
        <v>172.32044071688085</v>
      </c>
      <c r="S61" s="126" t="s">
        <v>1407</v>
      </c>
    </row>
    <row r="62" spans="1:19" ht="12.75">
      <c r="A62" s="49">
        <v>144435</v>
      </c>
      <c r="B62" s="50" t="s">
        <v>351</v>
      </c>
      <c r="C62" s="50" t="s">
        <v>992</v>
      </c>
      <c r="D62" s="51">
        <v>800</v>
      </c>
      <c r="E62" s="51" t="s">
        <v>993</v>
      </c>
      <c r="F62" s="51">
        <v>180</v>
      </c>
      <c r="G62" s="51"/>
      <c r="H62" s="53"/>
      <c r="I62" s="45" t="str">
        <f t="shared" si="10"/>
        <v>JN49DT</v>
      </c>
      <c r="J62" s="45">
        <f t="shared" si="11"/>
        <v>8.25</v>
      </c>
      <c r="K62" s="45">
        <f t="shared" si="12"/>
        <v>49.791666666666664</v>
      </c>
      <c r="L62" s="45" t="str">
        <f t="shared" si="13"/>
        <v>KP07MM</v>
      </c>
      <c r="M62" s="45">
        <f t="shared" si="14"/>
        <v>21</v>
      </c>
      <c r="N62" s="45">
        <f t="shared" si="15"/>
        <v>67.5</v>
      </c>
      <c r="O62" s="46">
        <f t="shared" si="16"/>
        <v>0.3285053755546896</v>
      </c>
      <c r="P62" s="47">
        <f t="shared" si="17"/>
        <v>2093.006299271594</v>
      </c>
      <c r="Q62" s="47">
        <f t="shared" si="18"/>
        <v>15.175617822941803</v>
      </c>
      <c r="R62" s="47">
        <f t="shared" si="19"/>
        <v>15.175617822941803</v>
      </c>
      <c r="S62" s="126" t="s">
        <v>1407</v>
      </c>
    </row>
    <row r="63" spans="1:19" ht="12.75">
      <c r="A63" s="41">
        <v>144437</v>
      </c>
      <c r="B63" s="42" t="s">
        <v>352</v>
      </c>
      <c r="C63" s="42" t="s">
        <v>353</v>
      </c>
      <c r="D63" s="42"/>
      <c r="E63" s="43"/>
      <c r="F63" s="43"/>
      <c r="G63" s="42"/>
      <c r="H63" s="44"/>
      <c r="I63" s="45" t="str">
        <f t="shared" si="10"/>
        <v>JN49DT</v>
      </c>
      <c r="J63" s="45">
        <f t="shared" si="11"/>
        <v>8.25</v>
      </c>
      <c r="K63" s="45">
        <f t="shared" si="12"/>
        <v>49.791666666666664</v>
      </c>
      <c r="L63" s="45" t="str">
        <f t="shared" si="13"/>
        <v>JO59QC</v>
      </c>
      <c r="M63" s="45">
        <f t="shared" si="14"/>
        <v>11.333333333333334</v>
      </c>
      <c r="N63" s="45">
        <f t="shared" si="15"/>
        <v>59.083333333333336</v>
      </c>
      <c r="O63" s="46">
        <f t="shared" si="16"/>
        <v>0.16511751681229825</v>
      </c>
      <c r="P63" s="47">
        <f t="shared" si="17"/>
        <v>1052.013234866196</v>
      </c>
      <c r="Q63" s="47">
        <f t="shared" si="18"/>
        <v>9.679367844370985</v>
      </c>
      <c r="R63" s="47">
        <f t="shared" si="19"/>
        <v>9.679367844370985</v>
      </c>
      <c r="S63" s="126" t="s">
        <v>1407</v>
      </c>
    </row>
    <row r="64" spans="1:19" ht="12.75">
      <c r="A64" s="41">
        <v>144438</v>
      </c>
      <c r="B64" s="42" t="s">
        <v>543</v>
      </c>
      <c r="C64" s="42" t="s">
        <v>544</v>
      </c>
      <c r="D64" s="42"/>
      <c r="E64" s="43"/>
      <c r="F64" s="43"/>
      <c r="G64" s="42"/>
      <c r="H64" s="44"/>
      <c r="I64" s="45" t="str">
        <f t="shared" si="10"/>
        <v>JN49DT</v>
      </c>
      <c r="J64" s="45">
        <f t="shared" si="11"/>
        <v>8.25</v>
      </c>
      <c r="K64" s="45">
        <f t="shared" si="12"/>
        <v>49.791666666666664</v>
      </c>
      <c r="L64" s="45" t="str">
        <f t="shared" si="13"/>
        <v>JN39CP</v>
      </c>
      <c r="M64" s="45">
        <f t="shared" si="14"/>
        <v>6.166666666666667</v>
      </c>
      <c r="N64" s="45">
        <f t="shared" si="15"/>
        <v>49.625</v>
      </c>
      <c r="O64" s="46">
        <f t="shared" si="16"/>
        <v>0.023692360165649573</v>
      </c>
      <c r="P64" s="47">
        <f t="shared" si="17"/>
        <v>150.95113432340312</v>
      </c>
      <c r="Q64" s="47">
        <f t="shared" si="18"/>
        <v>96.25682126023736</v>
      </c>
      <c r="R64" s="47">
        <f t="shared" si="19"/>
        <v>263.74317873976264</v>
      </c>
      <c r="S64" s="126" t="s">
        <v>1407</v>
      </c>
    </row>
    <row r="65" spans="1:19" ht="12.75">
      <c r="A65" s="41">
        <v>144438</v>
      </c>
      <c r="B65" s="42" t="s">
        <v>545</v>
      </c>
      <c r="C65" s="42" t="s">
        <v>546</v>
      </c>
      <c r="D65" s="42"/>
      <c r="E65" s="43"/>
      <c r="F65" s="43"/>
      <c r="G65" s="42"/>
      <c r="H65" s="44" t="s">
        <v>547</v>
      </c>
      <c r="I65" s="45" t="str">
        <f t="shared" si="10"/>
        <v>JN49DT</v>
      </c>
      <c r="J65" s="45">
        <f t="shared" si="11"/>
        <v>8.25</v>
      </c>
      <c r="K65" s="45">
        <f t="shared" si="12"/>
        <v>49.791666666666664</v>
      </c>
      <c r="L65" s="45" t="str">
        <f t="shared" si="13"/>
        <v>JN89QQ</v>
      </c>
      <c r="M65" s="45">
        <f t="shared" si="14"/>
        <v>17.333333333333332</v>
      </c>
      <c r="N65" s="45">
        <f t="shared" si="15"/>
        <v>49.666666666666664</v>
      </c>
      <c r="O65" s="46">
        <f t="shared" si="16"/>
        <v>0.10243725642666734</v>
      </c>
      <c r="P65" s="47">
        <f t="shared" si="17"/>
        <v>652.6584918712257</v>
      </c>
      <c r="Q65" s="47">
        <f t="shared" si="18"/>
        <v>87.74873505630916</v>
      </c>
      <c r="R65" s="47">
        <f t="shared" si="19"/>
        <v>87.74873505630916</v>
      </c>
      <c r="S65" s="126" t="s">
        <v>1407</v>
      </c>
    </row>
    <row r="66" spans="1:19" ht="12.75">
      <c r="A66" s="49">
        <v>144439</v>
      </c>
      <c r="B66" s="50" t="s">
        <v>996</v>
      </c>
      <c r="C66" s="50" t="s">
        <v>997</v>
      </c>
      <c r="D66" s="51" t="s">
        <v>998</v>
      </c>
      <c r="E66" s="51" t="s">
        <v>902</v>
      </c>
      <c r="F66" s="51" t="s">
        <v>897</v>
      </c>
      <c r="G66" s="51"/>
      <c r="H66" s="52" t="s">
        <v>999</v>
      </c>
      <c r="I66" s="45" t="str">
        <f t="shared" si="10"/>
        <v>JN49DT</v>
      </c>
      <c r="J66" s="45">
        <f t="shared" si="11"/>
        <v>8.25</v>
      </c>
      <c r="K66" s="45">
        <f t="shared" si="12"/>
        <v>49.791666666666664</v>
      </c>
      <c r="L66" s="45" t="str">
        <f t="shared" si="13"/>
        <v>JO55HM</v>
      </c>
      <c r="M66" s="45">
        <f t="shared" si="14"/>
        <v>10.583333333333334</v>
      </c>
      <c r="N66" s="45">
        <f t="shared" si="15"/>
        <v>55.5</v>
      </c>
      <c r="O66" s="46">
        <f t="shared" si="16"/>
        <v>0.10263215105415058</v>
      </c>
      <c r="P66" s="47">
        <f t="shared" si="17"/>
        <v>653.9002240113095</v>
      </c>
      <c r="Q66" s="47">
        <f t="shared" si="18"/>
        <v>13.007719299358317</v>
      </c>
      <c r="R66" s="47">
        <f t="shared" si="19"/>
        <v>13.007719299358317</v>
      </c>
      <c r="S66" s="126" t="s">
        <v>1407</v>
      </c>
    </row>
    <row r="67" spans="1:19" ht="12.75">
      <c r="A67" s="49">
        <v>144439</v>
      </c>
      <c r="B67" s="50" t="s">
        <v>354</v>
      </c>
      <c r="C67" s="50" t="s">
        <v>355</v>
      </c>
      <c r="D67" s="51">
        <v>500</v>
      </c>
      <c r="E67" s="51" t="s">
        <v>994</v>
      </c>
      <c r="F67" s="51">
        <v>180</v>
      </c>
      <c r="G67" s="51"/>
      <c r="H67" s="52" t="s">
        <v>995</v>
      </c>
      <c r="I67" s="45" t="str">
        <f t="shared" si="10"/>
        <v>JN49DT</v>
      </c>
      <c r="J67" s="45">
        <f t="shared" si="11"/>
        <v>8.25</v>
      </c>
      <c r="K67" s="45">
        <f t="shared" si="12"/>
        <v>49.791666666666664</v>
      </c>
      <c r="L67" s="45" t="str">
        <f t="shared" si="13"/>
        <v>JP73HF</v>
      </c>
      <c r="M67" s="45">
        <f t="shared" si="14"/>
        <v>14.583333333333334</v>
      </c>
      <c r="N67" s="45">
        <f t="shared" si="15"/>
        <v>63.208333333333336</v>
      </c>
      <c r="O67" s="46">
        <f t="shared" si="16"/>
        <v>0.2416998829682666</v>
      </c>
      <c r="P67" s="47">
        <f t="shared" si="17"/>
        <v>1539.942464355717</v>
      </c>
      <c r="Q67" s="47">
        <f t="shared" si="18"/>
        <v>11.989906070751836</v>
      </c>
      <c r="R67" s="47">
        <f t="shared" si="19"/>
        <v>11.989906070751836</v>
      </c>
      <c r="S67" s="126" t="s">
        <v>1407</v>
      </c>
    </row>
    <row r="68" spans="1:19" ht="12.75">
      <c r="A68" s="49">
        <v>144440</v>
      </c>
      <c r="B68" s="50" t="s">
        <v>510</v>
      </c>
      <c r="C68" s="50" t="s">
        <v>511</v>
      </c>
      <c r="D68" s="51">
        <v>1</v>
      </c>
      <c r="E68" s="51" t="s">
        <v>1000</v>
      </c>
      <c r="F68" s="51" t="s">
        <v>897</v>
      </c>
      <c r="G68" s="42">
        <v>690</v>
      </c>
      <c r="H68" s="53"/>
      <c r="I68" s="45" t="str">
        <f aca="true" t="shared" si="20" ref="I68:I99">UPPER($C$2)</f>
        <v>JN49DT</v>
      </c>
      <c r="J68" s="45">
        <f aca="true" t="shared" si="21" ref="J68:J99">(CODE(MID(I68,1,1))-74)*20+MID(I68,3,1)*2+(CODE(MID(I68,5,1))-65)/12</f>
        <v>8.25</v>
      </c>
      <c r="K68" s="45">
        <f aca="true" t="shared" si="22" ref="K68:K99">(CODE(MID(I68,2,1))-74)*10+MID(I68,4,1)*1+(CODE(MID(I68,6,1))-65)/24</f>
        <v>49.791666666666664</v>
      </c>
      <c r="L68" s="45" t="str">
        <f aca="true" t="shared" si="23" ref="L68:L99">UPPER(C68)</f>
        <v>JO51GO</v>
      </c>
      <c r="M68" s="45">
        <f aca="true" t="shared" si="24" ref="M68:M99">(CODE(MID(L68,1,1))-74)*20+MID(L68,3,1)*2+(CODE(MID(L68,5,1))-65)/12</f>
        <v>10.5</v>
      </c>
      <c r="N68" s="45">
        <f aca="true" t="shared" si="25" ref="N68:N99">(CODE(MID(L68,2,1))-74)*10+MID(L68,4,1)*1+(CODE(MID(L68,6,1))-65)/24</f>
        <v>51.583333333333336</v>
      </c>
      <c r="O68" s="46">
        <f aca="true" t="shared" si="26" ref="O68:O99">ACOS(SIN(N68*PI()/180)*SIN(K68*PI()/180)+COS(N68*PI()/180)*COS(K68*PI()/180)*COS((J68-M68)*PI()/180))</f>
        <v>0.0399562981410595</v>
      </c>
      <c r="P68" s="47">
        <f aca="true" t="shared" si="27" ref="P68:P99">IF(C68="","",6371.3*O68)</f>
        <v>254.57356234613238</v>
      </c>
      <c r="Q68" s="47">
        <f aca="true" t="shared" si="28" ref="Q68:Q99">ACOS((SIN(N68*PI()/180)-SIN(K68*PI()/180)*COS(O68))/(COS(K68*PI()/180)*SIN(O68)))*180/PI()</f>
        <v>37.640637118046364</v>
      </c>
      <c r="R68" s="47">
        <f aca="true" t="shared" si="29" ref="R68:R99">IF(C68="","",IF((SIN((M68-J68)*PI()/180))&lt;0,360-Q68,Q68))</f>
        <v>37.640637118046364</v>
      </c>
      <c r="S68" s="126" t="s">
        <v>1407</v>
      </c>
    </row>
    <row r="69" spans="1:19" ht="12.75">
      <c r="A69" s="49">
        <v>144440</v>
      </c>
      <c r="B69" s="50" t="s">
        <v>1001</v>
      </c>
      <c r="C69" s="50" t="s">
        <v>1002</v>
      </c>
      <c r="D69" s="51"/>
      <c r="E69" s="51"/>
      <c r="F69" s="51"/>
      <c r="G69" s="51"/>
      <c r="H69" s="53" t="s">
        <v>1003</v>
      </c>
      <c r="I69" s="45" t="str">
        <f t="shared" si="20"/>
        <v>JN49DT</v>
      </c>
      <c r="J69" s="45">
        <f t="shared" si="21"/>
        <v>8.25</v>
      </c>
      <c r="K69" s="45">
        <f t="shared" si="22"/>
        <v>49.791666666666664</v>
      </c>
      <c r="L69" s="45" t="str">
        <f t="shared" si="23"/>
        <v>KN00LI</v>
      </c>
      <c r="M69" s="45">
        <f t="shared" si="24"/>
        <v>20.916666666666668</v>
      </c>
      <c r="N69" s="45">
        <f t="shared" si="25"/>
        <v>40.333333333333336</v>
      </c>
      <c r="O69" s="46">
        <f t="shared" si="26"/>
        <v>0.22663294872425044</v>
      </c>
      <c r="P69" s="47">
        <f t="shared" si="27"/>
        <v>1443.9465062068168</v>
      </c>
      <c r="Q69" s="47">
        <f t="shared" si="28"/>
        <v>131.93468949069415</v>
      </c>
      <c r="R69" s="47">
        <f t="shared" si="29"/>
        <v>131.93468949069415</v>
      </c>
      <c r="S69" s="126" t="s">
        <v>1407</v>
      </c>
    </row>
    <row r="70" spans="1:19" ht="12.75">
      <c r="A70" s="49">
        <v>144441</v>
      </c>
      <c r="B70" s="50" t="s">
        <v>356</v>
      </c>
      <c r="C70" s="42" t="s">
        <v>357</v>
      </c>
      <c r="D70" s="51" t="s">
        <v>916</v>
      </c>
      <c r="E70" s="51" t="s">
        <v>1004</v>
      </c>
      <c r="F70" s="51" t="s">
        <v>1005</v>
      </c>
      <c r="G70" s="51"/>
      <c r="H70" s="53" t="s">
        <v>1103</v>
      </c>
      <c r="I70" s="45" t="str">
        <f t="shared" si="20"/>
        <v>JN49DT</v>
      </c>
      <c r="J70" s="45">
        <f t="shared" si="21"/>
        <v>8.25</v>
      </c>
      <c r="K70" s="45">
        <f t="shared" si="22"/>
        <v>49.791666666666664</v>
      </c>
      <c r="L70" s="45" t="str">
        <f t="shared" si="23"/>
        <v>JP20LG</v>
      </c>
      <c r="M70" s="45">
        <f t="shared" si="24"/>
        <v>4.916666666666667</v>
      </c>
      <c r="N70" s="45">
        <f t="shared" si="25"/>
        <v>60.25</v>
      </c>
      <c r="O70" s="46">
        <f t="shared" si="26"/>
        <v>0.18549430308294412</v>
      </c>
      <c r="P70" s="47">
        <f t="shared" si="27"/>
        <v>1181.839853232362</v>
      </c>
      <c r="Q70" s="47">
        <f t="shared" si="28"/>
        <v>9.000265180132118</v>
      </c>
      <c r="R70" s="47">
        <f t="shared" si="29"/>
        <v>350.99973481986785</v>
      </c>
      <c r="S70" s="126" t="s">
        <v>1407</v>
      </c>
    </row>
    <row r="71" spans="1:19" ht="12.75">
      <c r="A71" s="41">
        <v>144442</v>
      </c>
      <c r="B71" s="42" t="s">
        <v>358</v>
      </c>
      <c r="C71" s="42" t="s">
        <v>359</v>
      </c>
      <c r="D71" s="42"/>
      <c r="E71" s="43"/>
      <c r="F71" s="43"/>
      <c r="G71" s="42"/>
      <c r="H71" s="44"/>
      <c r="I71" s="45" t="str">
        <f t="shared" si="20"/>
        <v>JN49DT</v>
      </c>
      <c r="J71" s="45">
        <f t="shared" si="21"/>
        <v>8.25</v>
      </c>
      <c r="K71" s="45">
        <f t="shared" si="22"/>
        <v>49.791666666666664</v>
      </c>
      <c r="L71" s="45" t="str">
        <f t="shared" si="23"/>
        <v>JN54QK</v>
      </c>
      <c r="M71" s="45">
        <f t="shared" si="24"/>
        <v>11.333333333333334</v>
      </c>
      <c r="N71" s="45">
        <f t="shared" si="25"/>
        <v>44.416666666666664</v>
      </c>
      <c r="O71" s="46">
        <f t="shared" si="26"/>
        <v>0.10068634455913994</v>
      </c>
      <c r="P71" s="47">
        <f t="shared" si="27"/>
        <v>641.5029070896483</v>
      </c>
      <c r="Q71" s="47">
        <f t="shared" si="28"/>
        <v>157.52872953520992</v>
      </c>
      <c r="R71" s="47">
        <f t="shared" si="29"/>
        <v>157.52872953520992</v>
      </c>
      <c r="S71" s="126" t="s">
        <v>1407</v>
      </c>
    </row>
    <row r="72" spans="1:19" ht="12.75">
      <c r="A72" s="49">
        <v>144443</v>
      </c>
      <c r="B72" s="50" t="s">
        <v>360</v>
      </c>
      <c r="C72" s="50" t="s">
        <v>1006</v>
      </c>
      <c r="D72" s="51" t="s">
        <v>916</v>
      </c>
      <c r="E72" s="51" t="s">
        <v>1007</v>
      </c>
      <c r="F72" s="51" t="s">
        <v>1008</v>
      </c>
      <c r="G72" s="51"/>
      <c r="H72" s="53" t="s">
        <v>1104</v>
      </c>
      <c r="I72" s="45" t="str">
        <f t="shared" si="20"/>
        <v>JN49DT</v>
      </c>
      <c r="J72" s="45">
        <f t="shared" si="21"/>
        <v>8.25</v>
      </c>
      <c r="K72" s="45">
        <f t="shared" si="22"/>
        <v>49.791666666666664</v>
      </c>
      <c r="L72" s="45" t="str">
        <f t="shared" si="23"/>
        <v>KP20BB</v>
      </c>
      <c r="M72" s="45">
        <f t="shared" si="24"/>
        <v>24.083333333333332</v>
      </c>
      <c r="N72" s="45">
        <f t="shared" si="25"/>
        <v>60.041666666666664</v>
      </c>
      <c r="O72" s="46">
        <f t="shared" si="26"/>
        <v>0.2380082113546571</v>
      </c>
      <c r="P72" s="47">
        <f t="shared" si="27"/>
        <v>1516.421717003927</v>
      </c>
      <c r="Q72" s="47">
        <f t="shared" si="28"/>
        <v>35.302414266478124</v>
      </c>
      <c r="R72" s="47">
        <f t="shared" si="29"/>
        <v>35.302414266478124</v>
      </c>
      <c r="S72" s="126" t="s">
        <v>1407</v>
      </c>
    </row>
    <row r="73" spans="1:19" ht="12.75">
      <c r="A73" s="41">
        <v>144444</v>
      </c>
      <c r="B73" s="42" t="s">
        <v>28</v>
      </c>
      <c r="C73" s="42" t="s">
        <v>29</v>
      </c>
      <c r="D73" s="42" t="s">
        <v>750</v>
      </c>
      <c r="E73" s="43" t="s">
        <v>751</v>
      </c>
      <c r="F73" s="43" t="s">
        <v>735</v>
      </c>
      <c r="G73" s="42">
        <v>1025</v>
      </c>
      <c r="H73" s="44" t="s">
        <v>1105</v>
      </c>
      <c r="I73" s="45" t="str">
        <f t="shared" si="20"/>
        <v>JN49DT</v>
      </c>
      <c r="J73" s="45">
        <f t="shared" si="21"/>
        <v>8.25</v>
      </c>
      <c r="K73" s="45">
        <f t="shared" si="22"/>
        <v>49.791666666666664</v>
      </c>
      <c r="L73" s="45" t="str">
        <f t="shared" si="23"/>
        <v>JO50WC</v>
      </c>
      <c r="M73" s="45">
        <f t="shared" si="24"/>
        <v>11.833333333333334</v>
      </c>
      <c r="N73" s="45">
        <f t="shared" si="25"/>
        <v>50.083333333333336</v>
      </c>
      <c r="O73" s="46">
        <f t="shared" si="26"/>
        <v>0.04056936473584449</v>
      </c>
      <c r="P73" s="47">
        <f t="shared" si="27"/>
        <v>258.47959354148605</v>
      </c>
      <c r="Q73" s="47">
        <f t="shared" si="28"/>
        <v>81.42329167293617</v>
      </c>
      <c r="R73" s="47">
        <f t="shared" si="29"/>
        <v>81.42329167293617</v>
      </c>
      <c r="S73" s="126" t="s">
        <v>1407</v>
      </c>
    </row>
    <row r="74" spans="1:19" ht="12.75">
      <c r="A74" s="41">
        <v>144444</v>
      </c>
      <c r="B74" s="42" t="s">
        <v>548</v>
      </c>
      <c r="C74" s="42" t="s">
        <v>549</v>
      </c>
      <c r="D74" s="42"/>
      <c r="E74" s="43"/>
      <c r="F74" s="43"/>
      <c r="G74" s="42"/>
      <c r="H74" s="44"/>
      <c r="I74" s="45" t="str">
        <f t="shared" si="20"/>
        <v>JN49DT</v>
      </c>
      <c r="J74" s="45">
        <f t="shared" si="21"/>
        <v>8.25</v>
      </c>
      <c r="K74" s="45">
        <f t="shared" si="22"/>
        <v>49.791666666666664</v>
      </c>
      <c r="L74" s="45" t="str">
        <f t="shared" si="23"/>
        <v>JN53GW</v>
      </c>
      <c r="M74" s="45">
        <f t="shared" si="24"/>
        <v>10.5</v>
      </c>
      <c r="N74" s="45">
        <f t="shared" si="25"/>
        <v>43.916666666666664</v>
      </c>
      <c r="O74" s="46">
        <f t="shared" si="26"/>
        <v>0.1059830745133743</v>
      </c>
      <c r="P74" s="47">
        <f t="shared" si="27"/>
        <v>675.2499626470617</v>
      </c>
      <c r="Q74" s="47">
        <f t="shared" si="28"/>
        <v>164.49379944069133</v>
      </c>
      <c r="R74" s="47">
        <f t="shared" si="29"/>
        <v>164.49379944069133</v>
      </c>
      <c r="S74" s="126" t="s">
        <v>1407</v>
      </c>
    </row>
    <row r="75" spans="1:19" ht="12.75">
      <c r="A75" s="49">
        <v>144445</v>
      </c>
      <c r="B75" s="50" t="s">
        <v>361</v>
      </c>
      <c r="C75" s="50" t="s">
        <v>362</v>
      </c>
      <c r="D75" s="51">
        <v>500</v>
      </c>
      <c r="E75" s="51" t="s">
        <v>1014</v>
      </c>
      <c r="F75" s="51" t="s">
        <v>1015</v>
      </c>
      <c r="G75" s="51"/>
      <c r="H75" s="53" t="s">
        <v>883</v>
      </c>
      <c r="I75" s="45" t="str">
        <f t="shared" si="20"/>
        <v>JN49DT</v>
      </c>
      <c r="J75" s="45">
        <f t="shared" si="21"/>
        <v>8.25</v>
      </c>
      <c r="K75" s="45">
        <f t="shared" si="22"/>
        <v>49.791666666666664</v>
      </c>
      <c r="L75" s="45" t="str">
        <f t="shared" si="23"/>
        <v>IP90JD</v>
      </c>
      <c r="M75" s="45">
        <f t="shared" si="24"/>
        <v>-1.25</v>
      </c>
      <c r="N75" s="45">
        <f t="shared" si="25"/>
        <v>60.125</v>
      </c>
      <c r="O75" s="46">
        <f t="shared" si="26"/>
        <v>0.20347248974381915</v>
      </c>
      <c r="P75" s="47">
        <f t="shared" si="27"/>
        <v>1296.384273904795</v>
      </c>
      <c r="Q75" s="47">
        <f t="shared" si="28"/>
        <v>24.00680618232241</v>
      </c>
      <c r="R75" s="47">
        <f t="shared" si="29"/>
        <v>335.9931938176776</v>
      </c>
      <c r="S75" s="126" t="s">
        <v>1407</v>
      </c>
    </row>
    <row r="76" spans="1:19" ht="12.75">
      <c r="A76" s="49">
        <v>144445</v>
      </c>
      <c r="B76" s="50" t="s">
        <v>1011</v>
      </c>
      <c r="C76" s="50" t="s">
        <v>549</v>
      </c>
      <c r="D76" s="51" t="s">
        <v>1012</v>
      </c>
      <c r="E76" s="51" t="s">
        <v>737</v>
      </c>
      <c r="F76" s="51" t="s">
        <v>897</v>
      </c>
      <c r="G76" s="51"/>
      <c r="H76" s="53" t="s">
        <v>1013</v>
      </c>
      <c r="I76" s="45" t="str">
        <f t="shared" si="20"/>
        <v>JN49DT</v>
      </c>
      <c r="J76" s="45">
        <f t="shared" si="21"/>
        <v>8.25</v>
      </c>
      <c r="K76" s="45">
        <f t="shared" si="22"/>
        <v>49.791666666666664</v>
      </c>
      <c r="L76" s="45" t="str">
        <f t="shared" si="23"/>
        <v>JN53GW</v>
      </c>
      <c r="M76" s="45">
        <f t="shared" si="24"/>
        <v>10.5</v>
      </c>
      <c r="N76" s="45">
        <f t="shared" si="25"/>
        <v>43.916666666666664</v>
      </c>
      <c r="O76" s="46">
        <f t="shared" si="26"/>
        <v>0.1059830745133743</v>
      </c>
      <c r="P76" s="47">
        <f t="shared" si="27"/>
        <v>675.2499626470617</v>
      </c>
      <c r="Q76" s="47">
        <f t="shared" si="28"/>
        <v>164.49379944069133</v>
      </c>
      <c r="R76" s="47">
        <f t="shared" si="29"/>
        <v>164.49379944069133</v>
      </c>
      <c r="S76" s="126" t="s">
        <v>1407</v>
      </c>
    </row>
    <row r="77" spans="1:19" ht="12.75">
      <c r="A77" s="41">
        <v>144446</v>
      </c>
      <c r="B77" s="42" t="s">
        <v>497</v>
      </c>
      <c r="C77" s="42" t="s">
        <v>498</v>
      </c>
      <c r="D77" s="42"/>
      <c r="E77" s="43"/>
      <c r="F77" s="43"/>
      <c r="G77" s="42"/>
      <c r="H77" s="44" t="s">
        <v>550</v>
      </c>
      <c r="I77" s="45" t="str">
        <f t="shared" si="20"/>
        <v>JN49DT</v>
      </c>
      <c r="J77" s="45">
        <f t="shared" si="21"/>
        <v>8.25</v>
      </c>
      <c r="K77" s="45">
        <f t="shared" si="22"/>
        <v>49.791666666666664</v>
      </c>
      <c r="L77" s="45" t="str">
        <f t="shared" si="23"/>
        <v>JN78DU</v>
      </c>
      <c r="M77" s="45">
        <f t="shared" si="24"/>
        <v>14.25</v>
      </c>
      <c r="N77" s="45">
        <f t="shared" si="25"/>
        <v>48.833333333333336</v>
      </c>
      <c r="O77" s="46">
        <f t="shared" si="26"/>
        <v>0.07026799462415023</v>
      </c>
      <c r="P77" s="47">
        <f t="shared" si="27"/>
        <v>447.6984741488484</v>
      </c>
      <c r="Q77" s="47">
        <f t="shared" si="28"/>
        <v>101.47813623806339</v>
      </c>
      <c r="R77" s="47">
        <f t="shared" si="29"/>
        <v>101.47813623806339</v>
      </c>
      <c r="S77" s="126" t="s">
        <v>1407</v>
      </c>
    </row>
    <row r="78" spans="1:19" ht="12.75">
      <c r="A78" s="49">
        <v>144447</v>
      </c>
      <c r="B78" s="50" t="s">
        <v>363</v>
      </c>
      <c r="C78" s="50" t="s">
        <v>364</v>
      </c>
      <c r="D78" s="51" t="s">
        <v>894</v>
      </c>
      <c r="E78" s="51" t="s">
        <v>1016</v>
      </c>
      <c r="F78" s="51" t="s">
        <v>897</v>
      </c>
      <c r="G78" s="51"/>
      <c r="H78" s="53"/>
      <c r="I78" s="45" t="str">
        <f t="shared" si="20"/>
        <v>JN49DT</v>
      </c>
      <c r="J78" s="45">
        <f t="shared" si="21"/>
        <v>8.25</v>
      </c>
      <c r="K78" s="45">
        <f t="shared" si="22"/>
        <v>49.791666666666664</v>
      </c>
      <c r="L78" s="45" t="str">
        <f t="shared" si="23"/>
        <v>JO97CJ</v>
      </c>
      <c r="M78" s="45">
        <f t="shared" si="24"/>
        <v>18.166666666666668</v>
      </c>
      <c r="N78" s="45">
        <f t="shared" si="25"/>
        <v>57.375</v>
      </c>
      <c r="O78" s="46">
        <f t="shared" si="26"/>
        <v>0.1672046652880772</v>
      </c>
      <c r="P78" s="47">
        <f t="shared" si="27"/>
        <v>1065.3110839499263</v>
      </c>
      <c r="Q78" s="47">
        <f t="shared" si="28"/>
        <v>33.9101233280294</v>
      </c>
      <c r="R78" s="47">
        <f t="shared" si="29"/>
        <v>33.9101233280294</v>
      </c>
      <c r="S78" s="126" t="s">
        <v>1407</v>
      </c>
    </row>
    <row r="79" spans="1:19" ht="12.75">
      <c r="A79" s="49">
        <v>144448</v>
      </c>
      <c r="B79" s="50" t="s">
        <v>365</v>
      </c>
      <c r="C79" s="50" t="s">
        <v>31</v>
      </c>
      <c r="D79" s="51">
        <v>120</v>
      </c>
      <c r="E79" s="51" t="s">
        <v>1021</v>
      </c>
      <c r="F79" s="51">
        <v>345</v>
      </c>
      <c r="G79" s="51"/>
      <c r="H79" s="44" t="s">
        <v>1106</v>
      </c>
      <c r="I79" s="45" t="str">
        <f t="shared" si="20"/>
        <v>JN49DT</v>
      </c>
      <c r="J79" s="45">
        <f t="shared" si="21"/>
        <v>8.25</v>
      </c>
      <c r="K79" s="45">
        <f t="shared" si="22"/>
        <v>49.791666666666664</v>
      </c>
      <c r="L79" s="45" t="str">
        <f t="shared" si="23"/>
        <v>JN37OE</v>
      </c>
      <c r="M79" s="45">
        <f t="shared" si="24"/>
        <v>7.166666666666667</v>
      </c>
      <c r="N79" s="45">
        <f t="shared" si="25"/>
        <v>47.166666666666664</v>
      </c>
      <c r="O79" s="46">
        <f t="shared" si="26"/>
        <v>0.047497000491332875</v>
      </c>
      <c r="P79" s="47">
        <f t="shared" si="27"/>
        <v>302.6176392304292</v>
      </c>
      <c r="Q79" s="47">
        <f t="shared" si="28"/>
        <v>164.29232751036284</v>
      </c>
      <c r="R79" s="47">
        <f t="shared" si="29"/>
        <v>195.70767248963716</v>
      </c>
      <c r="S79" s="126" t="s">
        <v>1407</v>
      </c>
    </row>
    <row r="80" spans="1:19" ht="12.75">
      <c r="A80" s="49">
        <v>144448</v>
      </c>
      <c r="B80" s="50" t="s">
        <v>1017</v>
      </c>
      <c r="C80" s="50" t="s">
        <v>1018</v>
      </c>
      <c r="D80" s="51" t="s">
        <v>894</v>
      </c>
      <c r="E80" s="51" t="s">
        <v>1019</v>
      </c>
      <c r="F80" s="51" t="s">
        <v>1020</v>
      </c>
      <c r="G80" s="51"/>
      <c r="H80" s="53"/>
      <c r="I80" s="45" t="str">
        <f t="shared" si="20"/>
        <v>JN49DT</v>
      </c>
      <c r="J80" s="45">
        <f t="shared" si="21"/>
        <v>8.25</v>
      </c>
      <c r="K80" s="45">
        <f t="shared" si="22"/>
        <v>49.791666666666664</v>
      </c>
      <c r="L80" s="45" t="str">
        <f t="shared" si="23"/>
        <v>JO57TX</v>
      </c>
      <c r="M80" s="45">
        <f t="shared" si="24"/>
        <v>11.583333333333334</v>
      </c>
      <c r="N80" s="45">
        <f t="shared" si="25"/>
        <v>57.958333333333336</v>
      </c>
      <c r="O80" s="46">
        <f t="shared" si="26"/>
        <v>0.14655796991066894</v>
      </c>
      <c r="P80" s="47">
        <f t="shared" si="27"/>
        <v>933.7647936918451</v>
      </c>
      <c r="Q80" s="47">
        <f t="shared" si="28"/>
        <v>12.194916991029649</v>
      </c>
      <c r="R80" s="47">
        <f t="shared" si="29"/>
        <v>12.194916991029649</v>
      </c>
      <c r="S80" s="126" t="s">
        <v>1407</v>
      </c>
    </row>
    <row r="81" spans="1:19" ht="12.75">
      <c r="A81" s="41">
        <v>144449</v>
      </c>
      <c r="B81" s="42" t="s">
        <v>366</v>
      </c>
      <c r="C81" s="42" t="s">
        <v>367</v>
      </c>
      <c r="D81" s="42"/>
      <c r="E81" s="43"/>
      <c r="F81" s="43"/>
      <c r="G81" s="42"/>
      <c r="H81" s="44"/>
      <c r="I81" s="45" t="str">
        <f t="shared" si="20"/>
        <v>JN49DT</v>
      </c>
      <c r="J81" s="45">
        <f t="shared" si="21"/>
        <v>8.25</v>
      </c>
      <c r="K81" s="45">
        <f t="shared" si="22"/>
        <v>49.791666666666664</v>
      </c>
      <c r="L81" s="45" t="str">
        <f t="shared" si="23"/>
        <v>JN62IG</v>
      </c>
      <c r="M81" s="45">
        <f t="shared" si="24"/>
        <v>12.666666666666666</v>
      </c>
      <c r="N81" s="45">
        <f t="shared" si="25"/>
        <v>42.25</v>
      </c>
      <c r="O81" s="46">
        <f t="shared" si="26"/>
        <v>0.1420304732222344</v>
      </c>
      <c r="P81" s="47">
        <f t="shared" si="27"/>
        <v>904.918754040822</v>
      </c>
      <c r="Q81" s="47">
        <f t="shared" si="28"/>
        <v>156.2529528066456</v>
      </c>
      <c r="R81" s="47">
        <f t="shared" si="29"/>
        <v>156.2529528066456</v>
      </c>
      <c r="S81" s="126" t="s">
        <v>1407</v>
      </c>
    </row>
    <row r="82" spans="1:19" ht="12.75">
      <c r="A82" s="49">
        <v>144449</v>
      </c>
      <c r="B82" s="50" t="s">
        <v>1022</v>
      </c>
      <c r="C82" s="50" t="s">
        <v>1023</v>
      </c>
      <c r="D82" s="51"/>
      <c r="E82" s="51"/>
      <c r="F82" s="51"/>
      <c r="G82" s="51"/>
      <c r="H82" s="52" t="s">
        <v>968</v>
      </c>
      <c r="I82" s="45" t="str">
        <f t="shared" si="20"/>
        <v>JN49DT</v>
      </c>
      <c r="J82" s="45">
        <f t="shared" si="21"/>
        <v>8.25</v>
      </c>
      <c r="K82" s="45">
        <f t="shared" si="22"/>
        <v>49.791666666666664</v>
      </c>
      <c r="L82" s="45" t="str">
        <f t="shared" si="23"/>
        <v>KN35FC</v>
      </c>
      <c r="M82" s="45">
        <f t="shared" si="24"/>
        <v>26.416666666666668</v>
      </c>
      <c r="N82" s="45">
        <f t="shared" si="25"/>
        <v>45.083333333333336</v>
      </c>
      <c r="O82" s="46">
        <f t="shared" si="26"/>
        <v>0.22895371757513105</v>
      </c>
      <c r="P82" s="47">
        <f t="shared" si="27"/>
        <v>1458.7328207864325</v>
      </c>
      <c r="Q82" s="47">
        <f t="shared" si="28"/>
        <v>104.07764243266053</v>
      </c>
      <c r="R82" s="47">
        <f t="shared" si="29"/>
        <v>104.07764243266053</v>
      </c>
      <c r="S82" s="126" t="s">
        <v>1407</v>
      </c>
    </row>
    <row r="83" spans="1:19" ht="12.75">
      <c r="A83" s="49">
        <v>144450</v>
      </c>
      <c r="B83" s="50" t="s">
        <v>32</v>
      </c>
      <c r="C83" s="50" t="s">
        <v>368</v>
      </c>
      <c r="D83" s="51">
        <v>10</v>
      </c>
      <c r="E83" s="51" t="s">
        <v>1024</v>
      </c>
      <c r="F83" s="51" t="s">
        <v>897</v>
      </c>
      <c r="G83" s="42">
        <v>120</v>
      </c>
      <c r="H83" s="44" t="s">
        <v>34</v>
      </c>
      <c r="I83" s="45" t="str">
        <f t="shared" si="20"/>
        <v>JN49DT</v>
      </c>
      <c r="J83" s="45">
        <f t="shared" si="21"/>
        <v>8.25</v>
      </c>
      <c r="K83" s="45">
        <f t="shared" si="22"/>
        <v>49.791666666666664</v>
      </c>
      <c r="L83" s="45" t="str">
        <f t="shared" si="23"/>
        <v>JO62KK</v>
      </c>
      <c r="M83" s="45">
        <f t="shared" si="24"/>
        <v>12.833333333333334</v>
      </c>
      <c r="N83" s="45">
        <f t="shared" si="25"/>
        <v>52.416666666666664</v>
      </c>
      <c r="O83" s="46">
        <f t="shared" si="26"/>
        <v>0.06796070585040948</v>
      </c>
      <c r="P83" s="47">
        <f t="shared" si="27"/>
        <v>432.9980451847139</v>
      </c>
      <c r="Q83" s="47">
        <f t="shared" si="28"/>
        <v>45.86466095758737</v>
      </c>
      <c r="R83" s="47">
        <f t="shared" si="29"/>
        <v>45.86466095758737</v>
      </c>
      <c r="S83" s="126" t="s">
        <v>1407</v>
      </c>
    </row>
    <row r="84" spans="1:19" ht="12.75">
      <c r="A84" s="49">
        <v>144450</v>
      </c>
      <c r="B84" s="50" t="s">
        <v>369</v>
      </c>
      <c r="C84" s="50" t="s">
        <v>1025</v>
      </c>
      <c r="D84" s="51" t="s">
        <v>1026</v>
      </c>
      <c r="E84" s="51" t="s">
        <v>737</v>
      </c>
      <c r="F84" s="51" t="s">
        <v>897</v>
      </c>
      <c r="G84" s="51"/>
      <c r="H84" s="52"/>
      <c r="I84" s="45" t="str">
        <f t="shared" si="20"/>
        <v>JN49DT</v>
      </c>
      <c r="J84" s="45">
        <f t="shared" si="21"/>
        <v>8.25</v>
      </c>
      <c r="K84" s="45">
        <f t="shared" si="22"/>
        <v>49.791666666666664</v>
      </c>
      <c r="L84" s="45" t="str">
        <f t="shared" si="23"/>
        <v>JN24GB</v>
      </c>
      <c r="M84" s="45">
        <f t="shared" si="24"/>
        <v>4.5</v>
      </c>
      <c r="N84" s="45">
        <f t="shared" si="25"/>
        <v>44.041666666666664</v>
      </c>
      <c r="O84" s="46">
        <f t="shared" si="26"/>
        <v>0.10982826157459402</v>
      </c>
      <c r="P84" s="47">
        <f t="shared" si="27"/>
        <v>699.7488029702109</v>
      </c>
      <c r="Q84" s="47">
        <f t="shared" si="28"/>
        <v>154.60030565485317</v>
      </c>
      <c r="R84" s="47">
        <f t="shared" si="29"/>
        <v>205.39969434514683</v>
      </c>
      <c r="S84" s="126" t="s">
        <v>1407</v>
      </c>
    </row>
    <row r="85" spans="1:19" ht="12.75">
      <c r="A85" s="49">
        <v>144450</v>
      </c>
      <c r="B85" s="50" t="s">
        <v>1027</v>
      </c>
      <c r="C85" s="50" t="s">
        <v>1028</v>
      </c>
      <c r="D85" s="51" t="s">
        <v>1009</v>
      </c>
      <c r="E85" s="51" t="s">
        <v>1019</v>
      </c>
      <c r="F85" s="51" t="s">
        <v>897</v>
      </c>
      <c r="G85" s="51"/>
      <c r="H85" s="52" t="s">
        <v>898</v>
      </c>
      <c r="I85" s="45" t="str">
        <f t="shared" si="20"/>
        <v>JN49DT</v>
      </c>
      <c r="J85" s="45">
        <f t="shared" si="21"/>
        <v>8.25</v>
      </c>
      <c r="K85" s="45">
        <f t="shared" si="22"/>
        <v>49.791666666666664</v>
      </c>
      <c r="L85" s="45" t="str">
        <f t="shared" si="23"/>
        <v>KO84UF</v>
      </c>
      <c r="M85" s="45">
        <f t="shared" si="24"/>
        <v>37.666666666666664</v>
      </c>
      <c r="N85" s="45">
        <f t="shared" si="25"/>
        <v>54.208333333333336</v>
      </c>
      <c r="O85" s="46">
        <f t="shared" si="26"/>
        <v>0.3227943863662692</v>
      </c>
      <c r="P85" s="47">
        <f t="shared" si="27"/>
        <v>2056.6198738554112</v>
      </c>
      <c r="Q85" s="47">
        <f t="shared" si="28"/>
        <v>64.893874184223</v>
      </c>
      <c r="R85" s="47">
        <f t="shared" si="29"/>
        <v>64.893874184223</v>
      </c>
      <c r="S85" s="126" t="s">
        <v>1407</v>
      </c>
    </row>
    <row r="86" spans="1:19" ht="12.75">
      <c r="A86" s="49">
        <v>144451</v>
      </c>
      <c r="B86" s="50" t="s">
        <v>370</v>
      </c>
      <c r="C86" s="50" t="s">
        <v>1029</v>
      </c>
      <c r="D86" s="51">
        <v>500</v>
      </c>
      <c r="E86" s="51" t="s">
        <v>1030</v>
      </c>
      <c r="F86" s="51" t="s">
        <v>1031</v>
      </c>
      <c r="G86" s="51"/>
      <c r="H86" s="52"/>
      <c r="I86" s="45" t="str">
        <f t="shared" si="20"/>
        <v>JN49DT</v>
      </c>
      <c r="J86" s="45">
        <f t="shared" si="21"/>
        <v>8.25</v>
      </c>
      <c r="K86" s="45">
        <f t="shared" si="22"/>
        <v>49.791666666666664</v>
      </c>
      <c r="L86" s="45" t="str">
        <f t="shared" si="23"/>
        <v>JP99EC</v>
      </c>
      <c r="M86" s="45">
        <f t="shared" si="24"/>
        <v>18.333333333333332</v>
      </c>
      <c r="N86" s="45">
        <f t="shared" si="25"/>
        <v>69.08333333333333</v>
      </c>
      <c r="O86" s="46">
        <f t="shared" si="26"/>
        <v>0.34731754193359987</v>
      </c>
      <c r="P86" s="47">
        <f t="shared" si="27"/>
        <v>2212.864254921545</v>
      </c>
      <c r="Q86" s="47">
        <f t="shared" si="28"/>
        <v>10.581611799670286</v>
      </c>
      <c r="R86" s="47">
        <f t="shared" si="29"/>
        <v>10.581611799670286</v>
      </c>
      <c r="S86" s="126" t="s">
        <v>1407</v>
      </c>
    </row>
    <row r="87" spans="1:19" ht="12.75">
      <c r="A87" s="49">
        <v>144452</v>
      </c>
      <c r="B87" s="50" t="s">
        <v>552</v>
      </c>
      <c r="C87" s="50" t="s">
        <v>553</v>
      </c>
      <c r="D87" s="51" t="s">
        <v>945</v>
      </c>
      <c r="E87" s="51" t="s">
        <v>902</v>
      </c>
      <c r="F87" s="51" t="s">
        <v>897</v>
      </c>
      <c r="G87" s="51"/>
      <c r="H87" s="52" t="s">
        <v>1033</v>
      </c>
      <c r="I87" s="45" t="str">
        <f t="shared" si="20"/>
        <v>JN49DT</v>
      </c>
      <c r="J87" s="45">
        <f t="shared" si="21"/>
        <v>8.25</v>
      </c>
      <c r="K87" s="45">
        <f t="shared" si="22"/>
        <v>49.791666666666664</v>
      </c>
      <c r="L87" s="45" t="str">
        <f t="shared" si="23"/>
        <v>JN40QW</v>
      </c>
      <c r="M87" s="45">
        <f t="shared" si="24"/>
        <v>9.333333333333334</v>
      </c>
      <c r="N87" s="45">
        <f t="shared" si="25"/>
        <v>40.916666666666664</v>
      </c>
      <c r="O87" s="46">
        <f t="shared" si="26"/>
        <v>0.15546214788033086</v>
      </c>
      <c r="P87" s="47">
        <f t="shared" si="27"/>
        <v>990.495982789952</v>
      </c>
      <c r="Q87" s="47">
        <f t="shared" si="28"/>
        <v>174.70569817409213</v>
      </c>
      <c r="R87" s="47">
        <f t="shared" si="29"/>
        <v>174.70569817409213</v>
      </c>
      <c r="S87" s="126" t="s">
        <v>1407</v>
      </c>
    </row>
    <row r="88" spans="1:19" ht="12.75">
      <c r="A88" s="49">
        <v>144452</v>
      </c>
      <c r="B88" s="50" t="s">
        <v>371</v>
      </c>
      <c r="C88" s="50" t="s">
        <v>372</v>
      </c>
      <c r="D88" s="51" t="s">
        <v>1032</v>
      </c>
      <c r="E88" s="51" t="s">
        <v>1021</v>
      </c>
      <c r="F88" s="51">
        <v>90</v>
      </c>
      <c r="G88" s="51"/>
      <c r="H88" s="52"/>
      <c r="I88" s="45" t="str">
        <f t="shared" si="20"/>
        <v>JN49DT</v>
      </c>
      <c r="J88" s="45">
        <f t="shared" si="21"/>
        <v>8.25</v>
      </c>
      <c r="K88" s="45">
        <f t="shared" si="22"/>
        <v>49.791666666666664</v>
      </c>
      <c r="L88" s="45" t="str">
        <f t="shared" si="23"/>
        <v>JO60CF</v>
      </c>
      <c r="M88" s="45">
        <f t="shared" si="24"/>
        <v>12.166666666666666</v>
      </c>
      <c r="N88" s="45">
        <f t="shared" si="25"/>
        <v>50.208333333333336</v>
      </c>
      <c r="O88" s="46">
        <f t="shared" si="26"/>
        <v>0.044532406401299074</v>
      </c>
      <c r="P88" s="47">
        <f t="shared" si="27"/>
        <v>283.7293209045968</v>
      </c>
      <c r="Q88" s="47">
        <f t="shared" si="28"/>
        <v>79.10578031315902</v>
      </c>
      <c r="R88" s="47">
        <f t="shared" si="29"/>
        <v>79.10578031315902</v>
      </c>
      <c r="S88" s="126" t="s">
        <v>1407</v>
      </c>
    </row>
    <row r="89" spans="1:19" ht="12.75">
      <c r="A89" s="49">
        <v>144453</v>
      </c>
      <c r="B89" s="50" t="s">
        <v>373</v>
      </c>
      <c r="C89" s="50" t="s">
        <v>374</v>
      </c>
      <c r="D89" s="51">
        <v>20</v>
      </c>
      <c r="E89" s="51" t="s">
        <v>963</v>
      </c>
      <c r="F89" s="51">
        <v>160</v>
      </c>
      <c r="G89" s="51"/>
      <c r="H89" s="52" t="s">
        <v>907</v>
      </c>
      <c r="I89" s="45" t="str">
        <f t="shared" si="20"/>
        <v>JN49DT</v>
      </c>
      <c r="J89" s="45">
        <f t="shared" si="21"/>
        <v>8.25</v>
      </c>
      <c r="K89" s="45">
        <f t="shared" si="22"/>
        <v>49.791666666666664</v>
      </c>
      <c r="L89" s="45" t="str">
        <f t="shared" si="23"/>
        <v>IO86MN</v>
      </c>
      <c r="M89" s="45">
        <f t="shared" si="24"/>
        <v>-3</v>
      </c>
      <c r="N89" s="45">
        <f t="shared" si="25"/>
        <v>56.541666666666664</v>
      </c>
      <c r="O89" s="46">
        <f t="shared" si="26"/>
        <v>0.16614571713580428</v>
      </c>
      <c r="P89" s="47">
        <f t="shared" si="27"/>
        <v>1058.5642075873498</v>
      </c>
      <c r="Q89" s="47">
        <f t="shared" si="28"/>
        <v>40.56927205649829</v>
      </c>
      <c r="R89" s="47">
        <f t="shared" si="29"/>
        <v>319.4307279435017</v>
      </c>
      <c r="S89" s="126" t="s">
        <v>1407</v>
      </c>
    </row>
    <row r="90" spans="1:19" ht="12.75">
      <c r="A90" s="49">
        <v>144453</v>
      </c>
      <c r="B90" s="50" t="s">
        <v>379</v>
      </c>
      <c r="C90" s="50" t="s">
        <v>380</v>
      </c>
      <c r="D90" s="51"/>
      <c r="E90" s="51"/>
      <c r="F90" s="51"/>
      <c r="G90" s="51"/>
      <c r="H90" s="44" t="s">
        <v>551</v>
      </c>
      <c r="I90" s="45" t="str">
        <f t="shared" si="20"/>
        <v>JN49DT</v>
      </c>
      <c r="J90" s="45">
        <f t="shared" si="21"/>
        <v>8.25</v>
      </c>
      <c r="K90" s="45">
        <f t="shared" si="22"/>
        <v>49.791666666666664</v>
      </c>
      <c r="L90" s="45" t="str">
        <f t="shared" si="23"/>
        <v>JN63IB</v>
      </c>
      <c r="M90" s="45">
        <f t="shared" si="24"/>
        <v>12.666666666666666</v>
      </c>
      <c r="N90" s="45">
        <f t="shared" si="25"/>
        <v>43.041666666666664</v>
      </c>
      <c r="O90" s="46">
        <f t="shared" si="26"/>
        <v>0.12918403369195453</v>
      </c>
      <c r="P90" s="47">
        <f t="shared" si="27"/>
        <v>823.0702338615499</v>
      </c>
      <c r="Q90" s="47">
        <f t="shared" si="28"/>
        <v>154.0942394088949</v>
      </c>
      <c r="R90" s="47">
        <f t="shared" si="29"/>
        <v>154.0942394088949</v>
      </c>
      <c r="S90" s="126" t="s">
        <v>1407</v>
      </c>
    </row>
    <row r="91" spans="1:19" ht="12.75">
      <c r="A91" s="41">
        <v>144454</v>
      </c>
      <c r="B91" s="42" t="s">
        <v>552</v>
      </c>
      <c r="C91" s="42" t="s">
        <v>553</v>
      </c>
      <c r="D91" s="42"/>
      <c r="E91" s="43"/>
      <c r="F91" s="43"/>
      <c r="G91" s="42"/>
      <c r="H91" s="44"/>
      <c r="I91" s="45" t="str">
        <f t="shared" si="20"/>
        <v>JN49DT</v>
      </c>
      <c r="J91" s="45">
        <f t="shared" si="21"/>
        <v>8.25</v>
      </c>
      <c r="K91" s="45">
        <f t="shared" si="22"/>
        <v>49.791666666666664</v>
      </c>
      <c r="L91" s="45" t="str">
        <f t="shared" si="23"/>
        <v>JN40QW</v>
      </c>
      <c r="M91" s="45">
        <f t="shared" si="24"/>
        <v>9.333333333333334</v>
      </c>
      <c r="N91" s="45">
        <f t="shared" si="25"/>
        <v>40.916666666666664</v>
      </c>
      <c r="O91" s="46">
        <f t="shared" si="26"/>
        <v>0.15546214788033086</v>
      </c>
      <c r="P91" s="47">
        <f t="shared" si="27"/>
        <v>990.495982789952</v>
      </c>
      <c r="Q91" s="47">
        <f t="shared" si="28"/>
        <v>174.70569817409213</v>
      </c>
      <c r="R91" s="47">
        <f t="shared" si="29"/>
        <v>174.70569817409213</v>
      </c>
      <c r="S91" s="126" t="s">
        <v>1407</v>
      </c>
    </row>
    <row r="92" spans="1:19" ht="12.75">
      <c r="A92" s="49">
        <v>144455</v>
      </c>
      <c r="B92" s="50" t="s">
        <v>554</v>
      </c>
      <c r="C92" s="50" t="s">
        <v>555</v>
      </c>
      <c r="D92" s="51" t="s">
        <v>969</v>
      </c>
      <c r="E92" s="51" t="s">
        <v>829</v>
      </c>
      <c r="F92" s="51" t="s">
        <v>1035</v>
      </c>
      <c r="G92" s="51"/>
      <c r="H92" s="52"/>
      <c r="I92" s="45" t="str">
        <f t="shared" si="20"/>
        <v>JN49DT</v>
      </c>
      <c r="J92" s="45">
        <f t="shared" si="21"/>
        <v>8.25</v>
      </c>
      <c r="K92" s="45">
        <f t="shared" si="22"/>
        <v>49.791666666666664</v>
      </c>
      <c r="L92" s="45" t="str">
        <f t="shared" si="23"/>
        <v>KP30NN</v>
      </c>
      <c r="M92" s="45">
        <f t="shared" si="24"/>
        <v>27.083333333333332</v>
      </c>
      <c r="N92" s="45">
        <f t="shared" si="25"/>
        <v>60.541666666666664</v>
      </c>
      <c r="O92" s="46">
        <f t="shared" si="26"/>
        <v>0.2636208871018588</v>
      </c>
      <c r="P92" s="47">
        <f t="shared" si="27"/>
        <v>1679.6077579920732</v>
      </c>
      <c r="Q92" s="47">
        <f t="shared" si="28"/>
        <v>37.535528294348154</v>
      </c>
      <c r="R92" s="47">
        <f t="shared" si="29"/>
        <v>37.535528294348154</v>
      </c>
      <c r="S92" s="126" t="s">
        <v>1407</v>
      </c>
    </row>
    <row r="93" spans="1:19" ht="12.75">
      <c r="A93" s="49">
        <v>144456</v>
      </c>
      <c r="B93" s="50" t="s">
        <v>1036</v>
      </c>
      <c r="C93" s="50" t="s">
        <v>35</v>
      </c>
      <c r="D93" s="51">
        <v>1</v>
      </c>
      <c r="E93" s="51" t="s">
        <v>1010</v>
      </c>
      <c r="F93" s="51" t="s">
        <v>897</v>
      </c>
      <c r="G93" s="51"/>
      <c r="H93" s="52"/>
      <c r="I93" s="45" t="str">
        <f t="shared" si="20"/>
        <v>JN49DT</v>
      </c>
      <c r="J93" s="45">
        <f t="shared" si="21"/>
        <v>8.25</v>
      </c>
      <c r="K93" s="45">
        <f t="shared" si="22"/>
        <v>49.791666666666664</v>
      </c>
      <c r="L93" s="45" t="str">
        <f t="shared" si="23"/>
        <v>JO50AL</v>
      </c>
      <c r="M93" s="45">
        <f t="shared" si="24"/>
        <v>10</v>
      </c>
      <c r="N93" s="45">
        <f t="shared" si="25"/>
        <v>50.458333333333336</v>
      </c>
      <c r="O93" s="46">
        <f t="shared" si="26"/>
        <v>0.022776951323589367</v>
      </c>
      <c r="P93" s="47">
        <f t="shared" si="27"/>
        <v>145.11878996798495</v>
      </c>
      <c r="Q93" s="47">
        <f t="shared" si="28"/>
        <v>58.611640717174076</v>
      </c>
      <c r="R93" s="47">
        <f t="shared" si="29"/>
        <v>58.611640717174076</v>
      </c>
      <c r="S93" s="126" t="s">
        <v>1407</v>
      </c>
    </row>
    <row r="94" spans="1:19" ht="12.75">
      <c r="A94" s="41">
        <v>144456</v>
      </c>
      <c r="B94" s="42" t="s">
        <v>754</v>
      </c>
      <c r="C94" s="42" t="s">
        <v>35</v>
      </c>
      <c r="D94" s="42" t="s">
        <v>755</v>
      </c>
      <c r="E94" s="43" t="s">
        <v>751</v>
      </c>
      <c r="F94" s="43" t="s">
        <v>756</v>
      </c>
      <c r="G94" s="42">
        <v>930</v>
      </c>
      <c r="H94" s="44" t="s">
        <v>36</v>
      </c>
      <c r="I94" s="45" t="str">
        <f t="shared" si="20"/>
        <v>JN49DT</v>
      </c>
      <c r="J94" s="45">
        <f t="shared" si="21"/>
        <v>8.25</v>
      </c>
      <c r="K94" s="45">
        <f t="shared" si="22"/>
        <v>49.791666666666664</v>
      </c>
      <c r="L94" s="45" t="str">
        <f t="shared" si="23"/>
        <v>JO50AL</v>
      </c>
      <c r="M94" s="45">
        <f t="shared" si="24"/>
        <v>10</v>
      </c>
      <c r="N94" s="45">
        <f t="shared" si="25"/>
        <v>50.458333333333336</v>
      </c>
      <c r="O94" s="46">
        <f t="shared" si="26"/>
        <v>0.022776951323589367</v>
      </c>
      <c r="P94" s="47">
        <f t="shared" si="27"/>
        <v>145.11878996798495</v>
      </c>
      <c r="Q94" s="47">
        <f t="shared" si="28"/>
        <v>58.611640717174076</v>
      </c>
      <c r="R94" s="47">
        <f t="shared" si="29"/>
        <v>58.611640717174076</v>
      </c>
      <c r="S94" s="126" t="s">
        <v>1407</v>
      </c>
    </row>
    <row r="95" spans="1:19" ht="12.75">
      <c r="A95" s="49">
        <v>144457</v>
      </c>
      <c r="B95" s="50" t="s">
        <v>375</v>
      </c>
      <c r="C95" s="50" t="s">
        <v>376</v>
      </c>
      <c r="D95" s="51">
        <v>100</v>
      </c>
      <c r="E95" s="51" t="s">
        <v>1037</v>
      </c>
      <c r="F95" s="51" t="s">
        <v>863</v>
      </c>
      <c r="G95" s="51"/>
      <c r="H95" s="52"/>
      <c r="I95" s="45" t="str">
        <f t="shared" si="20"/>
        <v>JN49DT</v>
      </c>
      <c r="J95" s="45">
        <f t="shared" si="21"/>
        <v>8.25</v>
      </c>
      <c r="K95" s="45">
        <f t="shared" si="22"/>
        <v>49.791666666666664</v>
      </c>
      <c r="L95" s="45" t="str">
        <f t="shared" si="23"/>
        <v>JP94TF</v>
      </c>
      <c r="M95" s="45">
        <f t="shared" si="24"/>
        <v>19.583333333333332</v>
      </c>
      <c r="N95" s="45">
        <f t="shared" si="25"/>
        <v>64.20833333333333</v>
      </c>
      <c r="O95" s="46">
        <f t="shared" si="26"/>
        <v>0.2727504490434227</v>
      </c>
      <c r="P95" s="47">
        <f t="shared" si="27"/>
        <v>1737.7749359903592</v>
      </c>
      <c r="Q95" s="47">
        <f t="shared" si="28"/>
        <v>18.50638959538709</v>
      </c>
      <c r="R95" s="47">
        <f t="shared" si="29"/>
        <v>18.50638959538709</v>
      </c>
      <c r="S95" s="126" t="s">
        <v>1407</v>
      </c>
    </row>
    <row r="96" spans="1:19" ht="12.75">
      <c r="A96" s="49">
        <v>144458</v>
      </c>
      <c r="B96" s="50" t="s">
        <v>377</v>
      </c>
      <c r="C96" s="50" t="s">
        <v>378</v>
      </c>
      <c r="D96" s="51">
        <v>25</v>
      </c>
      <c r="E96" s="51" t="s">
        <v>737</v>
      </c>
      <c r="F96" s="51" t="s">
        <v>897</v>
      </c>
      <c r="G96" s="51"/>
      <c r="H96" s="52"/>
      <c r="I96" s="45" t="str">
        <f t="shared" si="20"/>
        <v>JN49DT</v>
      </c>
      <c r="J96" s="45">
        <f t="shared" si="21"/>
        <v>8.25</v>
      </c>
      <c r="K96" s="45">
        <f t="shared" si="22"/>
        <v>49.791666666666664</v>
      </c>
      <c r="L96" s="45" t="str">
        <f t="shared" si="23"/>
        <v>JN15AO</v>
      </c>
      <c r="M96" s="45">
        <f t="shared" si="24"/>
        <v>2</v>
      </c>
      <c r="N96" s="45">
        <f t="shared" si="25"/>
        <v>45.583333333333336</v>
      </c>
      <c r="O96" s="46">
        <f t="shared" si="26"/>
        <v>0.1037926256316195</v>
      </c>
      <c r="P96" s="47">
        <f t="shared" si="27"/>
        <v>661.2939556867374</v>
      </c>
      <c r="Q96" s="47">
        <f t="shared" si="28"/>
        <v>132.65843404900016</v>
      </c>
      <c r="R96" s="47">
        <f t="shared" si="29"/>
        <v>227.34156595099984</v>
      </c>
      <c r="S96" s="126" t="s">
        <v>1407</v>
      </c>
    </row>
    <row r="97" spans="1:19" ht="12.75">
      <c r="A97" s="41">
        <v>144459</v>
      </c>
      <c r="B97" s="42" t="s">
        <v>381</v>
      </c>
      <c r="C97" s="42" t="s">
        <v>382</v>
      </c>
      <c r="D97" s="42"/>
      <c r="E97" s="43"/>
      <c r="F97" s="43"/>
      <c r="G97" s="42"/>
      <c r="H97" s="44"/>
      <c r="I97" s="45" t="str">
        <f t="shared" si="20"/>
        <v>JN49DT</v>
      </c>
      <c r="J97" s="45">
        <f t="shared" si="21"/>
        <v>8.25</v>
      </c>
      <c r="K97" s="45">
        <f t="shared" si="22"/>
        <v>49.791666666666664</v>
      </c>
      <c r="L97" s="45" t="str">
        <f t="shared" si="23"/>
        <v>JP77KI</v>
      </c>
      <c r="M97" s="45">
        <f t="shared" si="24"/>
        <v>14.833333333333334</v>
      </c>
      <c r="N97" s="45">
        <f t="shared" si="25"/>
        <v>67.33333333333333</v>
      </c>
      <c r="O97" s="46">
        <f t="shared" si="26"/>
        <v>0.3115565172532804</v>
      </c>
      <c r="P97" s="47">
        <f t="shared" si="27"/>
        <v>1985.0200383758254</v>
      </c>
      <c r="Q97" s="47">
        <f t="shared" si="28"/>
        <v>8.286938891433662</v>
      </c>
      <c r="R97" s="47">
        <f t="shared" si="29"/>
        <v>8.286938891433662</v>
      </c>
      <c r="S97" s="126" t="s">
        <v>1407</v>
      </c>
    </row>
    <row r="98" spans="1:19" ht="12.75">
      <c r="A98" s="49">
        <v>144460</v>
      </c>
      <c r="B98" s="50" t="s">
        <v>383</v>
      </c>
      <c r="C98" s="50" t="s">
        <v>384</v>
      </c>
      <c r="D98" s="51" t="s">
        <v>894</v>
      </c>
      <c r="E98" s="51" t="s">
        <v>936</v>
      </c>
      <c r="F98" s="51" t="s">
        <v>897</v>
      </c>
      <c r="G98" s="51"/>
      <c r="H98" s="52" t="s">
        <v>907</v>
      </c>
      <c r="I98" s="45" t="str">
        <f t="shared" si="20"/>
        <v>JN49DT</v>
      </c>
      <c r="J98" s="45">
        <f t="shared" si="21"/>
        <v>8.25</v>
      </c>
      <c r="K98" s="45">
        <f t="shared" si="22"/>
        <v>49.791666666666664</v>
      </c>
      <c r="L98" s="45" t="str">
        <f t="shared" si="23"/>
        <v>JN86CW</v>
      </c>
      <c r="M98" s="45">
        <f t="shared" si="24"/>
        <v>16.166666666666668</v>
      </c>
      <c r="N98" s="45">
        <f t="shared" si="25"/>
        <v>46.916666666666664</v>
      </c>
      <c r="O98" s="46">
        <f t="shared" si="26"/>
        <v>0.10455874567649204</v>
      </c>
      <c r="P98" s="47">
        <f t="shared" si="27"/>
        <v>666.1751363286337</v>
      </c>
      <c r="Q98" s="47">
        <f t="shared" si="28"/>
        <v>115.65444771501461</v>
      </c>
      <c r="R98" s="47">
        <f t="shared" si="29"/>
        <v>115.65444771501461</v>
      </c>
      <c r="S98" s="126" t="s">
        <v>1407</v>
      </c>
    </row>
    <row r="99" spans="1:19" ht="12.75">
      <c r="A99" s="49">
        <v>144460</v>
      </c>
      <c r="B99" s="50" t="s">
        <v>1038</v>
      </c>
      <c r="C99" s="50" t="s">
        <v>1039</v>
      </c>
      <c r="D99" s="51" t="s">
        <v>921</v>
      </c>
      <c r="E99" s="51" t="s">
        <v>1010</v>
      </c>
      <c r="F99" s="51" t="s">
        <v>897</v>
      </c>
      <c r="G99" s="51"/>
      <c r="H99" s="52"/>
      <c r="I99" s="45" t="str">
        <f t="shared" si="20"/>
        <v>JN49DT</v>
      </c>
      <c r="J99" s="45">
        <f t="shared" si="21"/>
        <v>8.25</v>
      </c>
      <c r="K99" s="45">
        <f t="shared" si="22"/>
        <v>49.791666666666664</v>
      </c>
      <c r="L99" s="45" t="str">
        <f t="shared" si="23"/>
        <v>HP94BC</v>
      </c>
      <c r="M99" s="45">
        <f t="shared" si="24"/>
        <v>-21.916666666666668</v>
      </c>
      <c r="N99" s="45">
        <f t="shared" si="25"/>
        <v>64.08333333333333</v>
      </c>
      <c r="O99" s="46">
        <f t="shared" si="26"/>
        <v>0.3740950502164353</v>
      </c>
      <c r="P99" s="47">
        <f t="shared" si="27"/>
        <v>2383.471793443974</v>
      </c>
      <c r="Q99" s="47">
        <f t="shared" si="28"/>
        <v>36.94316142395609</v>
      </c>
      <c r="R99" s="47">
        <f t="shared" si="29"/>
        <v>323.0568385760439</v>
      </c>
      <c r="S99" s="126" t="s">
        <v>1407</v>
      </c>
    </row>
    <row r="100" spans="1:19" ht="12.75">
      <c r="A100" s="49">
        <v>144461</v>
      </c>
      <c r="B100" s="50" t="s">
        <v>385</v>
      </c>
      <c r="C100" s="50" t="s">
        <v>386</v>
      </c>
      <c r="D100" s="51">
        <v>10</v>
      </c>
      <c r="E100" s="51" t="s">
        <v>876</v>
      </c>
      <c r="F100" s="51" t="s">
        <v>897</v>
      </c>
      <c r="G100" s="51"/>
      <c r="H100" s="52"/>
      <c r="I100" s="45" t="str">
        <f aca="true" t="shared" si="30" ref="I100:I131">UPPER($C$2)</f>
        <v>JN49DT</v>
      </c>
      <c r="J100" s="45">
        <f aca="true" t="shared" si="31" ref="J100:J131">(CODE(MID(I100,1,1))-74)*20+MID(I100,3,1)*2+(CODE(MID(I100,5,1))-65)/12</f>
        <v>8.25</v>
      </c>
      <c r="K100" s="45">
        <f aca="true" t="shared" si="32" ref="K100:K131">(CODE(MID(I100,2,1))-74)*10+MID(I100,4,1)*1+(CODE(MID(I100,6,1))-65)/24</f>
        <v>49.791666666666664</v>
      </c>
      <c r="L100" s="45" t="str">
        <f aca="true" t="shared" si="33" ref="L100:L131">UPPER(C100)</f>
        <v>JO65KJ</v>
      </c>
      <c r="M100" s="45">
        <f aca="true" t="shared" si="34" ref="M100:M131">(CODE(MID(L100,1,1))-74)*20+MID(L100,3,1)*2+(CODE(MID(L100,5,1))-65)/12</f>
        <v>12.833333333333334</v>
      </c>
      <c r="N100" s="45">
        <f aca="true" t="shared" si="35" ref="N100:N131">(CODE(MID(L100,2,1))-74)*10+MID(L100,4,1)*1+(CODE(MID(L100,6,1))-65)/24</f>
        <v>55.375</v>
      </c>
      <c r="O100" s="46">
        <f aca="true" t="shared" si="36" ref="O100:O131">ACOS(SIN(N100*PI()/180)*SIN(K100*PI()/180)+COS(N100*PI()/180)*COS(K100*PI()/180)*COS((J100-M100)*PI()/180))</f>
        <v>0.1088403595701617</v>
      </c>
      <c r="P100" s="47">
        <f aca="true" t="shared" si="37" ref="P100:P131">IF(C100="","",6371.3*O100)</f>
        <v>693.4545829293712</v>
      </c>
      <c r="Q100" s="47">
        <f aca="true" t="shared" si="38" ref="Q100:Q131">ACOS((SIN(N100*PI()/180)-SIN(K100*PI()/180)*COS(O100))/(COS(K100*PI()/180)*SIN(O100)))*180/PI()</f>
        <v>24.707805970179464</v>
      </c>
      <c r="R100" s="47">
        <f aca="true" t="shared" si="39" ref="R100:R131">IF(C100="","",IF((SIN((M100-J100)*PI()/180))&lt;0,360-Q100,Q100))</f>
        <v>24.707805970179464</v>
      </c>
      <c r="S100" s="126" t="s">
        <v>1407</v>
      </c>
    </row>
    <row r="101" spans="1:19" ht="12.75">
      <c r="A101" s="49">
        <v>144462</v>
      </c>
      <c r="B101" s="50" t="s">
        <v>1040</v>
      </c>
      <c r="C101" s="50" t="s">
        <v>1041</v>
      </c>
      <c r="D101" s="51"/>
      <c r="E101" s="51"/>
      <c r="F101" s="51"/>
      <c r="G101" s="51"/>
      <c r="H101" s="52" t="s">
        <v>1034</v>
      </c>
      <c r="I101" s="45" t="str">
        <f t="shared" si="30"/>
        <v>JN49DT</v>
      </c>
      <c r="J101" s="45">
        <f t="shared" si="31"/>
        <v>8.25</v>
      </c>
      <c r="K101" s="45">
        <f t="shared" si="32"/>
        <v>49.791666666666664</v>
      </c>
      <c r="L101" s="45" t="str">
        <f t="shared" si="33"/>
        <v>JN62LK</v>
      </c>
      <c r="M101" s="45">
        <f t="shared" si="34"/>
        <v>12.916666666666666</v>
      </c>
      <c r="N101" s="45">
        <f t="shared" si="35"/>
        <v>42.416666666666664</v>
      </c>
      <c r="O101" s="46">
        <f t="shared" si="36"/>
        <v>0.14049148657516564</v>
      </c>
      <c r="P101" s="47">
        <f t="shared" si="37"/>
        <v>895.1134084163529</v>
      </c>
      <c r="Q101" s="47">
        <f t="shared" si="38"/>
        <v>154.59995626723293</v>
      </c>
      <c r="R101" s="47">
        <f t="shared" si="39"/>
        <v>154.59995626723293</v>
      </c>
      <c r="S101" s="126" t="s">
        <v>1407</v>
      </c>
    </row>
    <row r="102" spans="1:19" ht="12.75">
      <c r="A102" s="49">
        <v>144463</v>
      </c>
      <c r="B102" s="50" t="s">
        <v>387</v>
      </c>
      <c r="C102" s="50" t="s">
        <v>388</v>
      </c>
      <c r="D102" s="51">
        <v>500</v>
      </c>
      <c r="E102" s="51" t="s">
        <v>1030</v>
      </c>
      <c r="F102" s="51">
        <v>15</v>
      </c>
      <c r="G102" s="51"/>
      <c r="H102" s="52" t="s">
        <v>1042</v>
      </c>
      <c r="I102" s="45" t="str">
        <f t="shared" si="30"/>
        <v>JN49DT</v>
      </c>
      <c r="J102" s="45">
        <f t="shared" si="31"/>
        <v>8.25</v>
      </c>
      <c r="K102" s="45">
        <f t="shared" si="32"/>
        <v>49.791666666666664</v>
      </c>
      <c r="L102" s="45" t="str">
        <f t="shared" si="33"/>
        <v>JP53EG</v>
      </c>
      <c r="M102" s="45">
        <f t="shared" si="34"/>
        <v>10.333333333333334</v>
      </c>
      <c r="N102" s="45">
        <f t="shared" si="35"/>
        <v>63.25</v>
      </c>
      <c r="O102" s="46">
        <f t="shared" si="36"/>
        <v>0.2357160440423176</v>
      </c>
      <c r="P102" s="47">
        <f t="shared" si="37"/>
        <v>1501.8176314068182</v>
      </c>
      <c r="Q102" s="47">
        <f t="shared" si="38"/>
        <v>4.017598819141118</v>
      </c>
      <c r="R102" s="47">
        <f t="shared" si="39"/>
        <v>4.017598819141118</v>
      </c>
      <c r="S102" s="126" t="s">
        <v>1407</v>
      </c>
    </row>
    <row r="103" spans="1:19" ht="12.75">
      <c r="A103" s="49">
        <v>144464</v>
      </c>
      <c r="B103" s="50" t="s">
        <v>389</v>
      </c>
      <c r="C103" s="50" t="s">
        <v>390</v>
      </c>
      <c r="D103" s="51">
        <v>8</v>
      </c>
      <c r="E103" s="51" t="s">
        <v>737</v>
      </c>
      <c r="F103" s="51" t="s">
        <v>897</v>
      </c>
      <c r="G103" s="51"/>
      <c r="H103" s="52"/>
      <c r="I103" s="45" t="str">
        <f t="shared" si="30"/>
        <v>JN49DT</v>
      </c>
      <c r="J103" s="45">
        <f t="shared" si="31"/>
        <v>8.25</v>
      </c>
      <c r="K103" s="45">
        <f t="shared" si="32"/>
        <v>49.791666666666664</v>
      </c>
      <c r="L103" s="45" t="str">
        <f t="shared" si="33"/>
        <v>JN81EC</v>
      </c>
      <c r="M103" s="45">
        <f t="shared" si="34"/>
        <v>16.333333333333332</v>
      </c>
      <c r="N103" s="45">
        <f t="shared" si="35"/>
        <v>41.083333333333336</v>
      </c>
      <c r="O103" s="46">
        <f t="shared" si="36"/>
        <v>0.1811491705688808</v>
      </c>
      <c r="P103" s="47">
        <f t="shared" si="37"/>
        <v>1154.1557104455103</v>
      </c>
      <c r="Q103" s="47">
        <f t="shared" si="38"/>
        <v>143.9636499898284</v>
      </c>
      <c r="R103" s="47">
        <f t="shared" si="39"/>
        <v>143.9636499898284</v>
      </c>
      <c r="S103" s="126" t="s">
        <v>1407</v>
      </c>
    </row>
    <row r="104" spans="1:19" ht="12.75">
      <c r="A104" s="49">
        <v>144465</v>
      </c>
      <c r="B104" s="50" t="s">
        <v>1043</v>
      </c>
      <c r="C104" s="50" t="s">
        <v>1044</v>
      </c>
      <c r="D104" s="51" t="s">
        <v>1045</v>
      </c>
      <c r="E104" s="51" t="s">
        <v>1046</v>
      </c>
      <c r="F104" s="51" t="s">
        <v>921</v>
      </c>
      <c r="G104" s="51"/>
      <c r="H104" s="52" t="s">
        <v>1047</v>
      </c>
      <c r="I104" s="45" t="str">
        <f t="shared" si="30"/>
        <v>JN49DT</v>
      </c>
      <c r="J104" s="45">
        <f t="shared" si="31"/>
        <v>8.25</v>
      </c>
      <c r="K104" s="45">
        <f t="shared" si="32"/>
        <v>49.791666666666664</v>
      </c>
      <c r="L104" s="45" t="str">
        <f t="shared" si="33"/>
        <v>IM64MM</v>
      </c>
      <c r="M104" s="45">
        <f t="shared" si="34"/>
        <v>-7</v>
      </c>
      <c r="N104" s="45">
        <f t="shared" si="35"/>
        <v>34.5</v>
      </c>
      <c r="O104" s="46">
        <f t="shared" si="36"/>
        <v>0.33055737734475454</v>
      </c>
      <c r="P104" s="47">
        <f t="shared" si="37"/>
        <v>2106.0802182766347</v>
      </c>
      <c r="Q104" s="47">
        <f t="shared" si="38"/>
        <v>138.09707982082878</v>
      </c>
      <c r="R104" s="47">
        <f t="shared" si="39"/>
        <v>221.90292017917122</v>
      </c>
      <c r="S104" s="126" t="s">
        <v>1407</v>
      </c>
    </row>
    <row r="105" spans="1:19" ht="12.75">
      <c r="A105" s="41">
        <v>144465</v>
      </c>
      <c r="B105" s="42" t="s">
        <v>37</v>
      </c>
      <c r="C105" s="42" t="s">
        <v>38</v>
      </c>
      <c r="D105" s="42" t="s">
        <v>757</v>
      </c>
      <c r="E105" s="43" t="s">
        <v>759</v>
      </c>
      <c r="F105" s="43" t="s">
        <v>735</v>
      </c>
      <c r="G105" s="42">
        <v>630</v>
      </c>
      <c r="H105" s="44" t="s">
        <v>39</v>
      </c>
      <c r="I105" s="45" t="str">
        <f t="shared" si="30"/>
        <v>JN49DT</v>
      </c>
      <c r="J105" s="45">
        <f t="shared" si="31"/>
        <v>8.25</v>
      </c>
      <c r="K105" s="45">
        <f t="shared" si="32"/>
        <v>49.791666666666664</v>
      </c>
      <c r="L105" s="45" t="str">
        <f t="shared" si="33"/>
        <v>JN59PL</v>
      </c>
      <c r="M105" s="45">
        <f t="shared" si="34"/>
        <v>11.25</v>
      </c>
      <c r="N105" s="45">
        <f t="shared" si="35"/>
        <v>49.458333333333336</v>
      </c>
      <c r="O105" s="46">
        <f t="shared" si="36"/>
        <v>0.03441094414245449</v>
      </c>
      <c r="P105" s="47">
        <f t="shared" si="37"/>
        <v>219.2424484148203</v>
      </c>
      <c r="Q105" s="47">
        <f t="shared" si="38"/>
        <v>98.58784930399565</v>
      </c>
      <c r="R105" s="47">
        <f t="shared" si="39"/>
        <v>98.58784930399565</v>
      </c>
      <c r="S105" s="126" t="s">
        <v>1407</v>
      </c>
    </row>
    <row r="106" spans="1:19" ht="12.75">
      <c r="A106" s="49">
        <v>144466</v>
      </c>
      <c r="B106" s="50" t="s">
        <v>391</v>
      </c>
      <c r="C106" s="50" t="s">
        <v>1048</v>
      </c>
      <c r="D106" s="51">
        <v>10</v>
      </c>
      <c r="E106" s="51" t="s">
        <v>1049</v>
      </c>
      <c r="F106" s="51" t="s">
        <v>897</v>
      </c>
      <c r="G106" s="51"/>
      <c r="H106" s="52" t="s">
        <v>954</v>
      </c>
      <c r="I106" s="45" t="str">
        <f t="shared" si="30"/>
        <v>JN49DT</v>
      </c>
      <c r="J106" s="45">
        <f t="shared" si="31"/>
        <v>8.25</v>
      </c>
      <c r="K106" s="45">
        <f t="shared" si="32"/>
        <v>49.791666666666664</v>
      </c>
      <c r="L106" s="45" t="str">
        <f t="shared" si="33"/>
        <v>JO75LD</v>
      </c>
      <c r="M106" s="45">
        <f t="shared" si="34"/>
        <v>14.916666666666666</v>
      </c>
      <c r="N106" s="45">
        <f t="shared" si="35"/>
        <v>55.125</v>
      </c>
      <c r="O106" s="46">
        <f t="shared" si="36"/>
        <v>0.11690082771545174</v>
      </c>
      <c r="P106" s="47">
        <f t="shared" si="37"/>
        <v>744.8102436234577</v>
      </c>
      <c r="Q106" s="47">
        <f t="shared" si="38"/>
        <v>34.689696162821654</v>
      </c>
      <c r="R106" s="47">
        <f t="shared" si="39"/>
        <v>34.689696162821654</v>
      </c>
      <c r="S106" s="126" t="s">
        <v>1407</v>
      </c>
    </row>
    <row r="107" spans="1:19" ht="12.75">
      <c r="A107" s="49">
        <v>144467</v>
      </c>
      <c r="B107" s="50" t="s">
        <v>1050</v>
      </c>
      <c r="C107" s="50" t="s">
        <v>40</v>
      </c>
      <c r="D107" s="51" t="s">
        <v>894</v>
      </c>
      <c r="E107" s="51" t="s">
        <v>1049</v>
      </c>
      <c r="F107" s="51" t="s">
        <v>897</v>
      </c>
      <c r="G107" s="51"/>
      <c r="H107" s="52"/>
      <c r="I107" s="45" t="str">
        <f t="shared" si="30"/>
        <v>JN49DT</v>
      </c>
      <c r="J107" s="45">
        <f t="shared" si="31"/>
        <v>8.25</v>
      </c>
      <c r="K107" s="45">
        <f t="shared" si="32"/>
        <v>49.791666666666664</v>
      </c>
      <c r="L107" s="45" t="str">
        <f t="shared" si="33"/>
        <v>JN47FI</v>
      </c>
      <c r="M107" s="45">
        <f t="shared" si="34"/>
        <v>8.416666666666666</v>
      </c>
      <c r="N107" s="45">
        <f t="shared" si="35"/>
        <v>47.333333333333336</v>
      </c>
      <c r="O107" s="46">
        <f t="shared" si="36"/>
        <v>0.04294914474961864</v>
      </c>
      <c r="P107" s="47">
        <f t="shared" si="37"/>
        <v>273.64188594324526</v>
      </c>
      <c r="Q107" s="47">
        <f t="shared" si="38"/>
        <v>177.36829106686142</v>
      </c>
      <c r="R107" s="47">
        <f t="shared" si="39"/>
        <v>177.36829106686142</v>
      </c>
      <c r="S107" s="126" t="s">
        <v>1407</v>
      </c>
    </row>
    <row r="108" spans="1:19" ht="12.75">
      <c r="A108" s="49">
        <v>144467</v>
      </c>
      <c r="B108" s="50" t="s">
        <v>393</v>
      </c>
      <c r="C108" s="50" t="s">
        <v>394</v>
      </c>
      <c r="D108" s="51">
        <v>8</v>
      </c>
      <c r="E108" s="51" t="s">
        <v>1051</v>
      </c>
      <c r="F108" s="51" t="s">
        <v>897</v>
      </c>
      <c r="G108" s="51"/>
      <c r="H108" s="52" t="s">
        <v>853</v>
      </c>
      <c r="I108" s="45" t="str">
        <f t="shared" si="30"/>
        <v>JN49DT</v>
      </c>
      <c r="J108" s="45">
        <f t="shared" si="31"/>
        <v>8.25</v>
      </c>
      <c r="K108" s="45">
        <f t="shared" si="32"/>
        <v>49.791666666666664</v>
      </c>
      <c r="L108" s="45" t="str">
        <f t="shared" si="33"/>
        <v>JM78WD</v>
      </c>
      <c r="M108" s="45">
        <f t="shared" si="34"/>
        <v>15.833333333333334</v>
      </c>
      <c r="N108" s="45">
        <f t="shared" si="35"/>
        <v>38.125</v>
      </c>
      <c r="O108" s="46">
        <f t="shared" si="36"/>
        <v>0.22452946578910327</v>
      </c>
      <c r="P108" s="47">
        <f t="shared" si="37"/>
        <v>1430.5445853821136</v>
      </c>
      <c r="Q108" s="47">
        <f t="shared" si="38"/>
        <v>152.20731745479887</v>
      </c>
      <c r="R108" s="47">
        <f t="shared" si="39"/>
        <v>152.20731745479887</v>
      </c>
      <c r="S108" s="126" t="s">
        <v>1407</v>
      </c>
    </row>
    <row r="109" spans="1:19" ht="12.75">
      <c r="A109" s="49">
        <v>144468</v>
      </c>
      <c r="B109" s="50" t="s">
        <v>395</v>
      </c>
      <c r="C109" s="50" t="s">
        <v>396</v>
      </c>
      <c r="D109" s="51" t="s">
        <v>1052</v>
      </c>
      <c r="E109" s="51" t="s">
        <v>737</v>
      </c>
      <c r="F109" s="51" t="s">
        <v>897</v>
      </c>
      <c r="G109" s="51"/>
      <c r="H109" s="52"/>
      <c r="I109" s="45" t="str">
        <f t="shared" si="30"/>
        <v>JN49DT</v>
      </c>
      <c r="J109" s="45">
        <f t="shared" si="31"/>
        <v>8.25</v>
      </c>
      <c r="K109" s="45">
        <f t="shared" si="32"/>
        <v>49.791666666666664</v>
      </c>
      <c r="L109" s="45" t="str">
        <f t="shared" si="33"/>
        <v>JN26IX</v>
      </c>
      <c r="M109" s="45">
        <f t="shared" si="34"/>
        <v>4.666666666666667</v>
      </c>
      <c r="N109" s="45">
        <f t="shared" si="35"/>
        <v>46.958333333333336</v>
      </c>
      <c r="O109" s="46">
        <f t="shared" si="36"/>
        <v>0.06456948559665454</v>
      </c>
      <c r="P109" s="47">
        <f t="shared" si="37"/>
        <v>411.3915635819651</v>
      </c>
      <c r="Q109" s="47">
        <f t="shared" si="38"/>
        <v>138.61495688991602</v>
      </c>
      <c r="R109" s="47">
        <f t="shared" si="39"/>
        <v>221.38504311008398</v>
      </c>
      <c r="S109" s="126" t="s">
        <v>1407</v>
      </c>
    </row>
    <row r="110" spans="1:19" ht="12.75">
      <c r="A110" s="49">
        <v>144468</v>
      </c>
      <c r="B110" s="50" t="s">
        <v>397</v>
      </c>
      <c r="C110" s="50" t="s">
        <v>398</v>
      </c>
      <c r="D110" s="51">
        <v>250</v>
      </c>
      <c r="E110" s="51" t="s">
        <v>1053</v>
      </c>
      <c r="F110" s="51">
        <v>300</v>
      </c>
      <c r="G110" s="51"/>
      <c r="H110" s="52" t="s">
        <v>883</v>
      </c>
      <c r="I110" s="45" t="str">
        <f t="shared" si="30"/>
        <v>JN49DT</v>
      </c>
      <c r="J110" s="45">
        <f t="shared" si="31"/>
        <v>8.25</v>
      </c>
      <c r="K110" s="45">
        <f t="shared" si="32"/>
        <v>49.791666666666664</v>
      </c>
      <c r="L110" s="45" t="str">
        <f t="shared" si="33"/>
        <v>KP59AL</v>
      </c>
      <c r="M110" s="45">
        <f t="shared" si="34"/>
        <v>30</v>
      </c>
      <c r="N110" s="45">
        <f t="shared" si="35"/>
        <v>69.45833333333333</v>
      </c>
      <c r="O110" s="46">
        <f t="shared" si="36"/>
        <v>0.3883364233443469</v>
      </c>
      <c r="P110" s="47">
        <f t="shared" si="37"/>
        <v>2474.2078540538378</v>
      </c>
      <c r="Q110" s="47">
        <f t="shared" si="38"/>
        <v>20.08354101873482</v>
      </c>
      <c r="R110" s="47">
        <f t="shared" si="39"/>
        <v>20.08354101873482</v>
      </c>
      <c r="S110" s="126" t="s">
        <v>1407</v>
      </c>
    </row>
    <row r="111" spans="1:19" ht="12.75">
      <c r="A111" s="49">
        <v>144469</v>
      </c>
      <c r="B111" s="50" t="s">
        <v>399</v>
      </c>
      <c r="C111" s="50" t="s">
        <v>400</v>
      </c>
      <c r="D111" s="51">
        <v>40</v>
      </c>
      <c r="E111" s="51" t="s">
        <v>1054</v>
      </c>
      <c r="F111" s="51">
        <v>45</v>
      </c>
      <c r="G111" s="51"/>
      <c r="H111" s="52" t="s">
        <v>1055</v>
      </c>
      <c r="I111" s="45" t="str">
        <f t="shared" si="30"/>
        <v>JN49DT</v>
      </c>
      <c r="J111" s="45">
        <f t="shared" si="31"/>
        <v>8.25</v>
      </c>
      <c r="K111" s="45">
        <f t="shared" si="32"/>
        <v>49.791666666666664</v>
      </c>
      <c r="L111" s="45" t="str">
        <f t="shared" si="33"/>
        <v>IO70OJ</v>
      </c>
      <c r="M111" s="45">
        <f t="shared" si="34"/>
        <v>-4.833333333333333</v>
      </c>
      <c r="N111" s="45">
        <f t="shared" si="35"/>
        <v>50.375</v>
      </c>
      <c r="O111" s="46">
        <f t="shared" si="36"/>
        <v>0.14668701115862381</v>
      </c>
      <c r="P111" s="47">
        <f t="shared" si="37"/>
        <v>934.58695419494</v>
      </c>
      <c r="Q111" s="47">
        <f t="shared" si="38"/>
        <v>81.01613229663364</v>
      </c>
      <c r="R111" s="47">
        <f t="shared" si="39"/>
        <v>278.98386770336634</v>
      </c>
      <c r="S111" s="126" t="s">
        <v>1407</v>
      </c>
    </row>
    <row r="112" spans="1:19" ht="12.75">
      <c r="A112" s="41">
        <v>144469</v>
      </c>
      <c r="B112" s="42" t="s">
        <v>401</v>
      </c>
      <c r="C112" s="42" t="s">
        <v>402</v>
      </c>
      <c r="D112" s="42"/>
      <c r="E112" s="43"/>
      <c r="F112" s="43"/>
      <c r="G112" s="42"/>
      <c r="H112" s="44"/>
      <c r="I112" s="45" t="str">
        <f t="shared" si="30"/>
        <v>JN49DT</v>
      </c>
      <c r="J112" s="45">
        <f t="shared" si="31"/>
        <v>8.25</v>
      </c>
      <c r="K112" s="45">
        <f t="shared" si="32"/>
        <v>49.791666666666664</v>
      </c>
      <c r="L112" s="45" t="str">
        <f t="shared" si="33"/>
        <v>JM67LX</v>
      </c>
      <c r="M112" s="45">
        <f t="shared" si="34"/>
        <v>12.916666666666666</v>
      </c>
      <c r="N112" s="45">
        <f t="shared" si="35"/>
        <v>37.958333333333336</v>
      </c>
      <c r="O112" s="46">
        <f t="shared" si="36"/>
        <v>0.21460379531132157</v>
      </c>
      <c r="P112" s="47">
        <f t="shared" si="37"/>
        <v>1367.3051610670232</v>
      </c>
      <c r="Q112" s="47">
        <f t="shared" si="38"/>
        <v>162.46910347721058</v>
      </c>
      <c r="R112" s="47">
        <f t="shared" si="39"/>
        <v>162.46910347721058</v>
      </c>
      <c r="S112" s="126" t="s">
        <v>1407</v>
      </c>
    </row>
    <row r="113" spans="1:19" ht="12.75">
      <c r="A113" s="49">
        <v>144470</v>
      </c>
      <c r="B113" s="50" t="s">
        <v>1059</v>
      </c>
      <c r="C113" s="50" t="s">
        <v>1060</v>
      </c>
      <c r="D113" s="51" t="s">
        <v>913</v>
      </c>
      <c r="E113" s="51" t="s">
        <v>940</v>
      </c>
      <c r="F113" s="51" t="s">
        <v>1061</v>
      </c>
      <c r="G113" s="51"/>
      <c r="H113" s="52" t="s">
        <v>1062</v>
      </c>
      <c r="I113" s="45" t="str">
        <f t="shared" si="30"/>
        <v>JN49DT</v>
      </c>
      <c r="J113" s="45">
        <f t="shared" si="31"/>
        <v>8.25</v>
      </c>
      <c r="K113" s="45">
        <f t="shared" si="32"/>
        <v>49.791666666666664</v>
      </c>
      <c r="L113" s="45" t="str">
        <f t="shared" si="33"/>
        <v>IM98MV</v>
      </c>
      <c r="M113" s="45">
        <f t="shared" si="34"/>
        <v>-1</v>
      </c>
      <c r="N113" s="45">
        <f t="shared" si="35"/>
        <v>38.875</v>
      </c>
      <c r="O113" s="46">
        <f t="shared" si="36"/>
        <v>0.22241210822350843</v>
      </c>
      <c r="P113" s="47">
        <f t="shared" si="37"/>
        <v>1417.0542651244393</v>
      </c>
      <c r="Q113" s="47">
        <f t="shared" si="38"/>
        <v>145.43653984811152</v>
      </c>
      <c r="R113" s="47">
        <f t="shared" si="39"/>
        <v>214.56346015188848</v>
      </c>
      <c r="S113" s="126" t="s">
        <v>1407</v>
      </c>
    </row>
    <row r="114" spans="1:19" ht="12.75">
      <c r="A114" s="49">
        <v>144470</v>
      </c>
      <c r="B114" s="50" t="s">
        <v>1056</v>
      </c>
      <c r="C114" s="50" t="s">
        <v>1057</v>
      </c>
      <c r="D114" s="51" t="s">
        <v>1058</v>
      </c>
      <c r="E114" s="51" t="s">
        <v>876</v>
      </c>
      <c r="F114" s="51" t="s">
        <v>897</v>
      </c>
      <c r="G114" s="51"/>
      <c r="H114" s="52"/>
      <c r="I114" s="45" t="str">
        <f t="shared" si="30"/>
        <v>JN49DT</v>
      </c>
      <c r="J114" s="45">
        <f t="shared" si="31"/>
        <v>8.25</v>
      </c>
      <c r="K114" s="45">
        <f t="shared" si="32"/>
        <v>49.791666666666664</v>
      </c>
      <c r="L114" s="45" t="str">
        <f t="shared" si="33"/>
        <v>KP20MH</v>
      </c>
      <c r="M114" s="45">
        <f t="shared" si="34"/>
        <v>25</v>
      </c>
      <c r="N114" s="45">
        <f t="shared" si="35"/>
        <v>60.291666666666664</v>
      </c>
      <c r="O114" s="46">
        <f t="shared" si="36"/>
        <v>0.24687619473145395</v>
      </c>
      <c r="P114" s="47">
        <f t="shared" si="37"/>
        <v>1572.9222994925126</v>
      </c>
      <c r="Q114" s="47">
        <f t="shared" si="38"/>
        <v>35.76419003169798</v>
      </c>
      <c r="R114" s="47">
        <f t="shared" si="39"/>
        <v>35.76419003169798</v>
      </c>
      <c r="S114" s="126" t="s">
        <v>1407</v>
      </c>
    </row>
    <row r="115" spans="1:19" ht="12.75">
      <c r="A115" s="49">
        <v>144471</v>
      </c>
      <c r="B115" s="50" t="s">
        <v>403</v>
      </c>
      <c r="C115" s="50" t="s">
        <v>1063</v>
      </c>
      <c r="D115" s="51">
        <v>25</v>
      </c>
      <c r="E115" s="51" t="s">
        <v>737</v>
      </c>
      <c r="F115" s="51" t="s">
        <v>897</v>
      </c>
      <c r="G115" s="51"/>
      <c r="H115" s="52" t="s">
        <v>1064</v>
      </c>
      <c r="I115" s="45" t="str">
        <f t="shared" si="30"/>
        <v>JN49DT</v>
      </c>
      <c r="J115" s="45">
        <f t="shared" si="31"/>
        <v>8.25</v>
      </c>
      <c r="K115" s="45">
        <f t="shared" si="32"/>
        <v>49.791666666666664</v>
      </c>
      <c r="L115" s="45" t="str">
        <f t="shared" si="33"/>
        <v>JO55WM</v>
      </c>
      <c r="M115" s="45">
        <f t="shared" si="34"/>
        <v>11.833333333333334</v>
      </c>
      <c r="N115" s="45">
        <f t="shared" si="35"/>
        <v>55.5</v>
      </c>
      <c r="O115" s="46">
        <f t="shared" si="36"/>
        <v>0.10657514884029018</v>
      </c>
      <c r="P115" s="47">
        <f t="shared" si="37"/>
        <v>679.0222458061409</v>
      </c>
      <c r="Q115" s="47">
        <f t="shared" si="38"/>
        <v>19.43846966959923</v>
      </c>
      <c r="R115" s="47">
        <f t="shared" si="39"/>
        <v>19.43846966959923</v>
      </c>
      <c r="S115" s="126" t="s">
        <v>1407</v>
      </c>
    </row>
    <row r="116" spans="1:19" ht="12.75">
      <c r="A116" s="41">
        <v>144472</v>
      </c>
      <c r="B116" s="42" t="s">
        <v>404</v>
      </c>
      <c r="C116" s="42" t="s">
        <v>405</v>
      </c>
      <c r="D116" s="42"/>
      <c r="E116" s="43"/>
      <c r="F116" s="43"/>
      <c r="G116" s="42"/>
      <c r="H116" s="44"/>
      <c r="I116" s="45" t="str">
        <f t="shared" si="30"/>
        <v>JN49DT</v>
      </c>
      <c r="J116" s="45">
        <f t="shared" si="31"/>
        <v>8.25</v>
      </c>
      <c r="K116" s="45">
        <f t="shared" si="32"/>
        <v>49.791666666666664</v>
      </c>
      <c r="L116" s="45" t="str">
        <f t="shared" si="33"/>
        <v>JM68QE</v>
      </c>
      <c r="M116" s="45">
        <f t="shared" si="34"/>
        <v>13.333333333333334</v>
      </c>
      <c r="N116" s="45">
        <f t="shared" si="35"/>
        <v>38.166666666666664</v>
      </c>
      <c r="O116" s="46">
        <f t="shared" si="36"/>
        <v>0.21257381602766445</v>
      </c>
      <c r="P116" s="47">
        <f t="shared" si="37"/>
        <v>1354.3715540570586</v>
      </c>
      <c r="Q116" s="47">
        <f t="shared" si="38"/>
        <v>160.71967919048933</v>
      </c>
      <c r="R116" s="47">
        <f t="shared" si="39"/>
        <v>160.71967919048933</v>
      </c>
      <c r="S116" s="126" t="s">
        <v>1407</v>
      </c>
    </row>
    <row r="117" spans="1:19" ht="12.75">
      <c r="A117" s="49">
        <v>144473</v>
      </c>
      <c r="B117" s="50" t="s">
        <v>407</v>
      </c>
      <c r="C117" s="50" t="s">
        <v>408</v>
      </c>
      <c r="D117" s="51" t="s">
        <v>894</v>
      </c>
      <c r="E117" s="51" t="s">
        <v>1065</v>
      </c>
      <c r="F117" s="51" t="s">
        <v>897</v>
      </c>
      <c r="G117" s="51"/>
      <c r="H117" s="52"/>
      <c r="I117" s="45" t="str">
        <f t="shared" si="30"/>
        <v>JN49DT</v>
      </c>
      <c r="J117" s="45">
        <f t="shared" si="31"/>
        <v>8.25</v>
      </c>
      <c r="K117" s="45">
        <f t="shared" si="32"/>
        <v>49.791666666666664</v>
      </c>
      <c r="L117" s="45" t="str">
        <f t="shared" si="33"/>
        <v>KO25GC</v>
      </c>
      <c r="M117" s="45">
        <f t="shared" si="34"/>
        <v>24.5</v>
      </c>
      <c r="N117" s="45">
        <f t="shared" si="35"/>
        <v>55.083333333333336</v>
      </c>
      <c r="O117" s="46">
        <f t="shared" si="36"/>
        <v>0.19536950959494503</v>
      </c>
      <c r="P117" s="47">
        <f t="shared" si="37"/>
        <v>1244.7577564822734</v>
      </c>
      <c r="Q117" s="47">
        <f t="shared" si="38"/>
        <v>55.59544840804892</v>
      </c>
      <c r="R117" s="47">
        <f t="shared" si="39"/>
        <v>55.59544840804892</v>
      </c>
      <c r="S117" s="126" t="s">
        <v>1407</v>
      </c>
    </row>
    <row r="118" spans="1:19" ht="12.75">
      <c r="A118" s="41">
        <v>144475</v>
      </c>
      <c r="B118" s="42" t="s">
        <v>760</v>
      </c>
      <c r="C118" s="42" t="s">
        <v>42</v>
      </c>
      <c r="D118" s="42" t="s">
        <v>761</v>
      </c>
      <c r="E118" s="43" t="s">
        <v>742</v>
      </c>
      <c r="F118" s="43" t="s">
        <v>735</v>
      </c>
      <c r="G118" s="42">
        <v>1024</v>
      </c>
      <c r="H118" s="44" t="s">
        <v>43</v>
      </c>
      <c r="I118" s="45" t="str">
        <f t="shared" si="30"/>
        <v>JN49DT</v>
      </c>
      <c r="J118" s="45">
        <f t="shared" si="31"/>
        <v>8.25</v>
      </c>
      <c r="K118" s="45">
        <f t="shared" si="32"/>
        <v>49.791666666666664</v>
      </c>
      <c r="L118" s="45" t="str">
        <f t="shared" si="33"/>
        <v>JN69KA</v>
      </c>
      <c r="M118" s="45">
        <f t="shared" si="34"/>
        <v>12.833333333333334</v>
      </c>
      <c r="N118" s="45">
        <f t="shared" si="35"/>
        <v>49</v>
      </c>
      <c r="O118" s="46">
        <f t="shared" si="36"/>
        <v>0.053855161280059294</v>
      </c>
      <c r="P118" s="47">
        <f t="shared" si="37"/>
        <v>343.1273890636418</v>
      </c>
      <c r="Q118" s="47">
        <f t="shared" si="38"/>
        <v>103.11539231826706</v>
      </c>
      <c r="R118" s="47">
        <f t="shared" si="39"/>
        <v>103.11539231826706</v>
      </c>
      <c r="S118" s="126" t="s">
        <v>1407</v>
      </c>
    </row>
    <row r="119" spans="1:19" ht="12.75">
      <c r="A119" s="49">
        <v>144475</v>
      </c>
      <c r="B119" s="50" t="s">
        <v>41</v>
      </c>
      <c r="C119" s="50" t="s">
        <v>42</v>
      </c>
      <c r="D119" s="51">
        <v>5</v>
      </c>
      <c r="E119" s="51" t="s">
        <v>1066</v>
      </c>
      <c r="F119" s="51" t="s">
        <v>897</v>
      </c>
      <c r="G119" s="51"/>
      <c r="H119" s="52"/>
      <c r="I119" s="45" t="str">
        <f t="shared" si="30"/>
        <v>JN49DT</v>
      </c>
      <c r="J119" s="45">
        <f t="shared" si="31"/>
        <v>8.25</v>
      </c>
      <c r="K119" s="45">
        <f t="shared" si="32"/>
        <v>49.791666666666664</v>
      </c>
      <c r="L119" s="45" t="str">
        <f t="shared" si="33"/>
        <v>JN69KA</v>
      </c>
      <c r="M119" s="45">
        <f t="shared" si="34"/>
        <v>12.833333333333334</v>
      </c>
      <c r="N119" s="45">
        <f t="shared" si="35"/>
        <v>49</v>
      </c>
      <c r="O119" s="46">
        <f t="shared" si="36"/>
        <v>0.053855161280059294</v>
      </c>
      <c r="P119" s="47">
        <f t="shared" si="37"/>
        <v>343.1273890636418</v>
      </c>
      <c r="Q119" s="47">
        <f t="shared" si="38"/>
        <v>103.11539231826706</v>
      </c>
      <c r="R119" s="47">
        <f t="shared" si="39"/>
        <v>103.11539231826706</v>
      </c>
      <c r="S119" s="126" t="s">
        <v>1407</v>
      </c>
    </row>
    <row r="120" spans="1:19" ht="12.75">
      <c r="A120" s="49">
        <v>144475</v>
      </c>
      <c r="B120" s="50" t="s">
        <v>1070</v>
      </c>
      <c r="C120" s="50" t="s">
        <v>1071</v>
      </c>
      <c r="D120" s="51"/>
      <c r="E120" s="51"/>
      <c r="F120" s="51"/>
      <c r="G120" s="51"/>
      <c r="H120" s="52" t="s">
        <v>1072</v>
      </c>
      <c r="I120" s="45" t="str">
        <f t="shared" si="30"/>
        <v>JN49DT</v>
      </c>
      <c r="J120" s="45">
        <f t="shared" si="31"/>
        <v>8.25</v>
      </c>
      <c r="K120" s="45">
        <f t="shared" si="32"/>
        <v>49.791666666666664</v>
      </c>
      <c r="L120" s="45" t="str">
        <f t="shared" si="33"/>
        <v>JN93FW</v>
      </c>
      <c r="M120" s="45">
        <f t="shared" si="34"/>
        <v>18.416666666666668</v>
      </c>
      <c r="N120" s="45">
        <f t="shared" si="35"/>
        <v>43.916666666666664</v>
      </c>
      <c r="O120" s="46">
        <f t="shared" si="36"/>
        <v>0.15862248494660003</v>
      </c>
      <c r="P120" s="47">
        <f t="shared" si="37"/>
        <v>1010.6314383402728</v>
      </c>
      <c r="Q120" s="47">
        <f t="shared" si="38"/>
        <v>126.3933498552001</v>
      </c>
      <c r="R120" s="47">
        <f t="shared" si="39"/>
        <v>126.3933498552001</v>
      </c>
      <c r="S120" s="126" t="s">
        <v>1407</v>
      </c>
    </row>
    <row r="121" spans="1:19" ht="12.75">
      <c r="A121" s="49">
        <v>144475</v>
      </c>
      <c r="B121" s="50" t="s">
        <v>409</v>
      </c>
      <c r="C121" s="50" t="s">
        <v>410</v>
      </c>
      <c r="D121" s="51">
        <v>10</v>
      </c>
      <c r="E121" s="51" t="s">
        <v>1067</v>
      </c>
      <c r="F121" s="51" t="s">
        <v>1068</v>
      </c>
      <c r="G121" s="51"/>
      <c r="H121" s="52" t="s">
        <v>1069</v>
      </c>
      <c r="I121" s="45" t="str">
        <f t="shared" si="30"/>
        <v>JN49DT</v>
      </c>
      <c r="J121" s="45">
        <f t="shared" si="31"/>
        <v>8.25</v>
      </c>
      <c r="K121" s="45">
        <f t="shared" si="32"/>
        <v>49.791666666666664</v>
      </c>
      <c r="L121" s="45" t="str">
        <f t="shared" si="33"/>
        <v>KN04OO</v>
      </c>
      <c r="M121" s="45">
        <f t="shared" si="34"/>
        <v>21.166666666666668</v>
      </c>
      <c r="N121" s="45">
        <f t="shared" si="35"/>
        <v>44.583333333333336</v>
      </c>
      <c r="O121" s="46">
        <f t="shared" si="36"/>
        <v>0.1777914658342823</v>
      </c>
      <c r="P121" s="47">
        <f t="shared" si="37"/>
        <v>1132.7627662699629</v>
      </c>
      <c r="Q121" s="47">
        <f t="shared" si="38"/>
        <v>115.81458673003318</v>
      </c>
      <c r="R121" s="47">
        <f t="shared" si="39"/>
        <v>115.81458673003318</v>
      </c>
      <c r="S121" s="126" t="s">
        <v>1407</v>
      </c>
    </row>
    <row r="122" spans="1:19" ht="12.75">
      <c r="A122" s="49">
        <v>144476</v>
      </c>
      <c r="B122" s="50" t="s">
        <v>411</v>
      </c>
      <c r="C122" s="50" t="s">
        <v>412</v>
      </c>
      <c r="D122" s="51" t="s">
        <v>941</v>
      </c>
      <c r="E122" s="51" t="s">
        <v>737</v>
      </c>
      <c r="F122" s="51" t="s">
        <v>897</v>
      </c>
      <c r="G122" s="51"/>
      <c r="H122" s="52"/>
      <c r="I122" s="45" t="str">
        <f t="shared" si="30"/>
        <v>JN49DT</v>
      </c>
      <c r="J122" s="45">
        <f t="shared" si="31"/>
        <v>8.25</v>
      </c>
      <c r="K122" s="45">
        <f t="shared" si="32"/>
        <v>49.791666666666664</v>
      </c>
      <c r="L122" s="45" t="str">
        <f t="shared" si="33"/>
        <v>JN12LL</v>
      </c>
      <c r="M122" s="45">
        <f t="shared" si="34"/>
        <v>2.9166666666666665</v>
      </c>
      <c r="N122" s="45">
        <f t="shared" si="35"/>
        <v>42.458333333333336</v>
      </c>
      <c r="O122" s="46">
        <f t="shared" si="36"/>
        <v>0.1432417185024586</v>
      </c>
      <c r="P122" s="47">
        <f t="shared" si="37"/>
        <v>912.6359610947145</v>
      </c>
      <c r="Q122" s="47">
        <f t="shared" si="38"/>
        <v>151.28973668424365</v>
      </c>
      <c r="R122" s="47">
        <f t="shared" si="39"/>
        <v>208.71026331575635</v>
      </c>
      <c r="S122" s="126" t="s">
        <v>1407</v>
      </c>
    </row>
    <row r="123" spans="1:19" ht="12.75">
      <c r="A123" s="49">
        <v>144476</v>
      </c>
      <c r="B123" s="50" t="s">
        <v>1073</v>
      </c>
      <c r="C123" s="50" t="s">
        <v>1074</v>
      </c>
      <c r="D123" s="51"/>
      <c r="E123" s="51"/>
      <c r="F123" s="51"/>
      <c r="G123" s="51"/>
      <c r="H123" s="52" t="s">
        <v>1075</v>
      </c>
      <c r="I123" s="45" t="str">
        <f t="shared" si="30"/>
        <v>JN49DT</v>
      </c>
      <c r="J123" s="45">
        <f t="shared" si="31"/>
        <v>8.25</v>
      </c>
      <c r="K123" s="45">
        <f t="shared" si="32"/>
        <v>49.791666666666664</v>
      </c>
      <c r="L123" s="45" t="str">
        <f t="shared" si="33"/>
        <v>JO93AD</v>
      </c>
      <c r="M123" s="45">
        <f t="shared" si="34"/>
        <v>18</v>
      </c>
      <c r="N123" s="45">
        <f t="shared" si="35"/>
        <v>53.125</v>
      </c>
      <c r="O123" s="46">
        <f t="shared" si="36"/>
        <v>0.12079824677148299</v>
      </c>
      <c r="P123" s="47">
        <f t="shared" si="37"/>
        <v>769.6418696551495</v>
      </c>
      <c r="Q123" s="47">
        <f t="shared" si="38"/>
        <v>57.49040379706083</v>
      </c>
      <c r="R123" s="47">
        <f t="shared" si="39"/>
        <v>57.49040379706083</v>
      </c>
      <c r="S123" s="126" t="s">
        <v>1407</v>
      </c>
    </row>
    <row r="124" spans="1:19" ht="12.75">
      <c r="A124" s="41">
        <v>144477</v>
      </c>
      <c r="B124" s="42" t="s">
        <v>44</v>
      </c>
      <c r="C124" s="42" t="s">
        <v>413</v>
      </c>
      <c r="D124" s="42" t="s">
        <v>762</v>
      </c>
      <c r="E124" s="43" t="s">
        <v>737</v>
      </c>
      <c r="F124" s="43" t="s">
        <v>735</v>
      </c>
      <c r="G124" s="42">
        <v>522</v>
      </c>
      <c r="H124" s="44" t="s">
        <v>764</v>
      </c>
      <c r="I124" s="45" t="str">
        <f t="shared" si="30"/>
        <v>JN49DT</v>
      </c>
      <c r="J124" s="45">
        <f t="shared" si="31"/>
        <v>8.25</v>
      </c>
      <c r="K124" s="45">
        <f t="shared" si="32"/>
        <v>49.791666666666664</v>
      </c>
      <c r="L124" s="45" t="str">
        <f t="shared" si="33"/>
        <v>JN59WI</v>
      </c>
      <c r="M124" s="45">
        <f t="shared" si="34"/>
        <v>11.833333333333334</v>
      </c>
      <c r="N124" s="45">
        <f t="shared" si="35"/>
        <v>49.333333333333336</v>
      </c>
      <c r="O124" s="46">
        <f t="shared" si="36"/>
        <v>0.041342122561789374</v>
      </c>
      <c r="P124" s="47">
        <f t="shared" si="37"/>
        <v>263.40306547792864</v>
      </c>
      <c r="Q124" s="47">
        <f t="shared" si="38"/>
        <v>99.78811222021383</v>
      </c>
      <c r="R124" s="47">
        <f t="shared" si="39"/>
        <v>99.78811222021383</v>
      </c>
      <c r="S124" s="126" t="s">
        <v>1407</v>
      </c>
    </row>
    <row r="125" spans="1:19" ht="12.75">
      <c r="A125" s="49">
        <v>144478</v>
      </c>
      <c r="B125" s="50" t="s">
        <v>418</v>
      </c>
      <c r="C125" s="50" t="s">
        <v>419</v>
      </c>
      <c r="D125" s="51" t="s">
        <v>1045</v>
      </c>
      <c r="E125" s="51" t="s">
        <v>926</v>
      </c>
      <c r="F125" s="51" t="s">
        <v>1076</v>
      </c>
      <c r="G125" s="51"/>
      <c r="H125" s="52"/>
      <c r="I125" s="45" t="str">
        <f t="shared" si="30"/>
        <v>JN49DT</v>
      </c>
      <c r="J125" s="45">
        <f t="shared" si="31"/>
        <v>8.25</v>
      </c>
      <c r="K125" s="45">
        <f t="shared" si="32"/>
        <v>49.791666666666664</v>
      </c>
      <c r="L125" s="45" t="str">
        <f t="shared" si="33"/>
        <v>JO38RA</v>
      </c>
      <c r="M125" s="45">
        <f t="shared" si="34"/>
        <v>7.416666666666667</v>
      </c>
      <c r="N125" s="45">
        <f t="shared" si="35"/>
        <v>58</v>
      </c>
      <c r="O125" s="46">
        <f t="shared" si="36"/>
        <v>0.1435156523098684</v>
      </c>
      <c r="P125" s="47">
        <f t="shared" si="37"/>
        <v>914.3812755618645</v>
      </c>
      <c r="Q125" s="47">
        <f t="shared" si="38"/>
        <v>3.088987531790677</v>
      </c>
      <c r="R125" s="47">
        <f t="shared" si="39"/>
        <v>356.9110124682093</v>
      </c>
      <c r="S125" s="126" t="s">
        <v>1407</v>
      </c>
    </row>
    <row r="126" spans="1:19" ht="12.75">
      <c r="A126" s="49">
        <v>144478</v>
      </c>
      <c r="B126" s="50" t="s">
        <v>416</v>
      </c>
      <c r="C126" s="50" t="s">
        <v>417</v>
      </c>
      <c r="D126" s="51" t="s">
        <v>945</v>
      </c>
      <c r="E126" s="51" t="s">
        <v>1019</v>
      </c>
      <c r="F126" s="51" t="s">
        <v>897</v>
      </c>
      <c r="G126" s="51"/>
      <c r="H126" s="52"/>
      <c r="I126" s="45" t="str">
        <f t="shared" si="30"/>
        <v>JN49DT</v>
      </c>
      <c r="J126" s="45">
        <f t="shared" si="31"/>
        <v>8.25</v>
      </c>
      <c r="K126" s="45">
        <f t="shared" si="32"/>
        <v>49.791666666666664</v>
      </c>
      <c r="L126" s="45" t="str">
        <f t="shared" si="33"/>
        <v>JN88NE</v>
      </c>
      <c r="M126" s="45">
        <f t="shared" si="34"/>
        <v>17.083333333333332</v>
      </c>
      <c r="N126" s="45">
        <f t="shared" si="35"/>
        <v>48.166666666666664</v>
      </c>
      <c r="O126" s="46">
        <f t="shared" si="36"/>
        <v>0.10501579158751362</v>
      </c>
      <c r="P126" s="47">
        <f t="shared" si="37"/>
        <v>669.0871129415256</v>
      </c>
      <c r="Q126" s="47">
        <f t="shared" si="38"/>
        <v>102.29210586809988</v>
      </c>
      <c r="R126" s="47">
        <f t="shared" si="39"/>
        <v>102.29210586809988</v>
      </c>
      <c r="S126" s="126" t="s">
        <v>1407</v>
      </c>
    </row>
    <row r="127" spans="1:19" ht="12.75">
      <c r="A127" s="49">
        <v>144478</v>
      </c>
      <c r="B127" s="50" t="s">
        <v>414</v>
      </c>
      <c r="C127" s="50" t="s">
        <v>415</v>
      </c>
      <c r="D127" s="51">
        <v>1</v>
      </c>
      <c r="E127" s="51" t="s">
        <v>1019</v>
      </c>
      <c r="F127" s="51" t="s">
        <v>897</v>
      </c>
      <c r="G127" s="51"/>
      <c r="H127" s="52"/>
      <c r="I127" s="45" t="str">
        <f t="shared" si="30"/>
        <v>JN49DT</v>
      </c>
      <c r="J127" s="45">
        <f t="shared" si="31"/>
        <v>8.25</v>
      </c>
      <c r="K127" s="45">
        <f t="shared" si="32"/>
        <v>49.791666666666664</v>
      </c>
      <c r="L127" s="45" t="str">
        <f t="shared" si="33"/>
        <v>JN76MC</v>
      </c>
      <c r="M127" s="45">
        <f t="shared" si="34"/>
        <v>15</v>
      </c>
      <c r="N127" s="45">
        <f t="shared" si="35"/>
        <v>46.083333333333336</v>
      </c>
      <c r="O127" s="46">
        <f t="shared" si="36"/>
        <v>0.1020004956353524</v>
      </c>
      <c r="P127" s="47">
        <f t="shared" si="37"/>
        <v>649.8757578415208</v>
      </c>
      <c r="Q127" s="47">
        <f t="shared" si="38"/>
        <v>126.80766997961659</v>
      </c>
      <c r="R127" s="47">
        <f t="shared" si="39"/>
        <v>126.80766997961659</v>
      </c>
      <c r="S127" s="126" t="s">
        <v>1407</v>
      </c>
    </row>
    <row r="128" spans="1:19" ht="12.75">
      <c r="A128" s="49">
        <v>144480</v>
      </c>
      <c r="B128" s="50" t="s">
        <v>421</v>
      </c>
      <c r="C128" s="50" t="s">
        <v>1077</v>
      </c>
      <c r="D128" s="51" t="s">
        <v>1078</v>
      </c>
      <c r="E128" s="51" t="s">
        <v>1079</v>
      </c>
      <c r="F128" s="51" t="s">
        <v>1080</v>
      </c>
      <c r="G128" s="51"/>
      <c r="H128" s="52"/>
      <c r="I128" s="45" t="str">
        <f t="shared" si="30"/>
        <v>JN49DT</v>
      </c>
      <c r="J128" s="45">
        <f t="shared" si="31"/>
        <v>8.25</v>
      </c>
      <c r="K128" s="45">
        <f t="shared" si="32"/>
        <v>49.791666666666664</v>
      </c>
      <c r="L128" s="45" t="str">
        <f t="shared" si="33"/>
        <v>JO48XX</v>
      </c>
      <c r="M128" s="45">
        <f t="shared" si="34"/>
        <v>9.916666666666666</v>
      </c>
      <c r="N128" s="45">
        <f t="shared" si="35"/>
        <v>58.958333333333336</v>
      </c>
      <c r="O128" s="46">
        <f t="shared" si="36"/>
        <v>0.16087013077856938</v>
      </c>
      <c r="P128" s="47">
        <f t="shared" si="37"/>
        <v>1024.951864229499</v>
      </c>
      <c r="Q128" s="47">
        <f t="shared" si="38"/>
        <v>5.372644053785908</v>
      </c>
      <c r="R128" s="47">
        <f t="shared" si="39"/>
        <v>5.372644053785908</v>
      </c>
      <c r="S128" s="126" t="s">
        <v>1407</v>
      </c>
    </row>
    <row r="129" spans="1:19" ht="12.75">
      <c r="A129" s="49">
        <v>144481</v>
      </c>
      <c r="B129" s="50" t="s">
        <v>1081</v>
      </c>
      <c r="C129" s="50" t="s">
        <v>873</v>
      </c>
      <c r="D129" s="51" t="s">
        <v>1061</v>
      </c>
      <c r="E129" s="51" t="s">
        <v>1082</v>
      </c>
      <c r="F129" s="51" t="s">
        <v>1083</v>
      </c>
      <c r="G129" s="51"/>
      <c r="H129" s="52" t="s">
        <v>1084</v>
      </c>
      <c r="I129" s="45" t="str">
        <f t="shared" si="30"/>
        <v>JN49DT</v>
      </c>
      <c r="J129" s="45">
        <f t="shared" si="31"/>
        <v>8.25</v>
      </c>
      <c r="K129" s="45">
        <f t="shared" si="32"/>
        <v>49.791666666666664</v>
      </c>
      <c r="L129" s="45" t="str">
        <f t="shared" si="33"/>
        <v>KN06PW</v>
      </c>
      <c r="M129" s="45">
        <f t="shared" si="34"/>
        <v>21.25</v>
      </c>
      <c r="N129" s="45">
        <f t="shared" si="35"/>
        <v>46.916666666666664</v>
      </c>
      <c r="O129" s="46">
        <f t="shared" si="36"/>
        <v>0.1586625379259099</v>
      </c>
      <c r="P129" s="47">
        <f t="shared" si="37"/>
        <v>1010.8866278873497</v>
      </c>
      <c r="Q129" s="47">
        <f t="shared" si="38"/>
        <v>103.46395424459779</v>
      </c>
      <c r="R129" s="47">
        <f t="shared" si="39"/>
        <v>103.46395424459779</v>
      </c>
      <c r="S129" s="126" t="s">
        <v>1407</v>
      </c>
    </row>
    <row r="130" spans="1:19" ht="12.75">
      <c r="A130" s="49">
        <v>144482</v>
      </c>
      <c r="B130" s="50" t="s">
        <v>422</v>
      </c>
      <c r="C130" s="50" t="s">
        <v>423</v>
      </c>
      <c r="D130" s="51">
        <v>120</v>
      </c>
      <c r="E130" s="51" t="s">
        <v>1085</v>
      </c>
      <c r="F130" s="51" t="s">
        <v>1015</v>
      </c>
      <c r="G130" s="51"/>
      <c r="H130" s="52" t="s">
        <v>907</v>
      </c>
      <c r="I130" s="45" t="str">
        <f t="shared" si="30"/>
        <v>JN49DT</v>
      </c>
      <c r="J130" s="45">
        <f t="shared" si="31"/>
        <v>8.25</v>
      </c>
      <c r="K130" s="45">
        <f t="shared" si="32"/>
        <v>49.791666666666664</v>
      </c>
      <c r="L130" s="45" t="str">
        <f t="shared" si="33"/>
        <v>IO65VB</v>
      </c>
      <c r="M130" s="45">
        <f t="shared" si="34"/>
        <v>-6.25</v>
      </c>
      <c r="N130" s="45">
        <f t="shared" si="35"/>
        <v>55.041666666666664</v>
      </c>
      <c r="O130" s="46">
        <f t="shared" si="36"/>
        <v>0.1789968474428838</v>
      </c>
      <c r="P130" s="47">
        <f t="shared" si="37"/>
        <v>1140.4426141128456</v>
      </c>
      <c r="Q130" s="47">
        <f t="shared" si="38"/>
        <v>53.685523074535055</v>
      </c>
      <c r="R130" s="47">
        <f t="shared" si="39"/>
        <v>306.31447692546493</v>
      </c>
      <c r="S130" s="126" t="s">
        <v>1407</v>
      </c>
    </row>
    <row r="131" spans="1:19" ht="12.75">
      <c r="A131" s="49">
        <v>144482</v>
      </c>
      <c r="B131" s="50" t="s">
        <v>1086</v>
      </c>
      <c r="C131" s="50" t="s">
        <v>1087</v>
      </c>
      <c r="D131" s="51" t="s">
        <v>1088</v>
      </c>
      <c r="E131" s="51" t="s">
        <v>876</v>
      </c>
      <c r="F131" s="51" t="s">
        <v>897</v>
      </c>
      <c r="G131" s="51"/>
      <c r="H131" s="52" t="s">
        <v>1089</v>
      </c>
      <c r="I131" s="45" t="str">
        <f t="shared" si="30"/>
        <v>JN49DT</v>
      </c>
      <c r="J131" s="45">
        <f t="shared" si="31"/>
        <v>8.25</v>
      </c>
      <c r="K131" s="45">
        <f t="shared" si="32"/>
        <v>49.791666666666664</v>
      </c>
      <c r="L131" s="45" t="str">
        <f t="shared" si="33"/>
        <v>JM89BJ</v>
      </c>
      <c r="M131" s="45">
        <f t="shared" si="34"/>
        <v>16.083333333333332</v>
      </c>
      <c r="N131" s="45">
        <f t="shared" si="35"/>
        <v>39.375</v>
      </c>
      <c r="O131" s="46">
        <f t="shared" si="36"/>
        <v>0.20597366198610545</v>
      </c>
      <c r="P131" s="47">
        <f t="shared" si="37"/>
        <v>1312.3199926120737</v>
      </c>
      <c r="Q131" s="47">
        <f t="shared" si="38"/>
        <v>148.99368030644942</v>
      </c>
      <c r="R131" s="47">
        <f t="shared" si="39"/>
        <v>148.99368030644942</v>
      </c>
      <c r="S131" s="126" t="s">
        <v>1407</v>
      </c>
    </row>
    <row r="132" spans="1:19" ht="12.75">
      <c r="A132" s="49">
        <v>144483</v>
      </c>
      <c r="B132" s="50" t="s">
        <v>864</v>
      </c>
      <c r="C132" s="50" t="s">
        <v>865</v>
      </c>
      <c r="D132" s="51"/>
      <c r="E132" s="51"/>
      <c r="F132" s="51"/>
      <c r="G132" s="51"/>
      <c r="H132" s="52" t="s">
        <v>1072</v>
      </c>
      <c r="I132" s="45" t="str">
        <f aca="true" t="shared" si="40" ref="I132:I147">UPPER($C$2)</f>
        <v>JN49DT</v>
      </c>
      <c r="J132" s="45">
        <f aca="true" t="shared" si="41" ref="J132:J147">(CODE(MID(I132,1,1))-74)*20+MID(I132,3,1)*2+(CODE(MID(I132,5,1))-65)/12</f>
        <v>8.25</v>
      </c>
      <c r="K132" s="45">
        <f aca="true" t="shared" si="42" ref="K132:K147">(CODE(MID(I132,2,1))-74)*10+MID(I132,4,1)*1+(CODE(MID(I132,6,1))-65)/24</f>
        <v>49.791666666666664</v>
      </c>
      <c r="L132" s="45" t="str">
        <f aca="true" t="shared" si="43" ref="L132:L147">UPPER(C132)</f>
        <v>KN64RO</v>
      </c>
      <c r="M132" s="45">
        <f aca="true" t="shared" si="44" ref="M132:M147">(CODE(MID(L132,1,1))-74)*20+MID(L132,3,1)*2+(CODE(MID(L132,5,1))-65)/12</f>
        <v>33.416666666666664</v>
      </c>
      <c r="N132" s="45">
        <f aca="true" t="shared" si="45" ref="N132:N147">(CODE(MID(L132,2,1))-74)*10+MID(L132,4,1)*1+(CODE(MID(L132,6,1))-65)/24</f>
        <v>44.583333333333336</v>
      </c>
      <c r="O132" s="46">
        <f aca="true" t="shared" si="46" ref="O132:O147">ACOS(SIN(N132*PI()/180)*SIN(K132*PI()/180)+COS(N132*PI()/180)*COS(K132*PI()/180)*COS((J132-M132)*PI()/180))</f>
        <v>0.31035531867561206</v>
      </c>
      <c r="P132" s="47">
        <f aca="true" t="shared" si="47" ref="P132:P147">IF(C132="","",6371.3*O132)</f>
        <v>1977.366841877927</v>
      </c>
      <c r="Q132" s="47">
        <f aca="true" t="shared" si="48" ref="Q132:Q147">ACOS((SIN(N132*PI()/180)-SIN(K132*PI()/180)*COS(O132))/(COS(K132*PI()/180)*SIN(O132)))*180/PI()</f>
        <v>97.36418817663508</v>
      </c>
      <c r="R132" s="47">
        <f aca="true" t="shared" si="49" ref="R132:R147">IF(C132="","",IF((SIN((M132-J132)*PI()/180))&lt;0,360-Q132,Q132))</f>
        <v>97.36418817663508</v>
      </c>
      <c r="S132" s="126" t="s">
        <v>1407</v>
      </c>
    </row>
    <row r="133" spans="1:19" ht="12.75">
      <c r="A133" s="49">
        <v>144485</v>
      </c>
      <c r="B133" s="50" t="s">
        <v>1094</v>
      </c>
      <c r="C133" s="50" t="s">
        <v>1095</v>
      </c>
      <c r="D133" s="51"/>
      <c r="E133" s="51"/>
      <c r="F133" s="51"/>
      <c r="G133" s="51"/>
      <c r="H133" s="52" t="s">
        <v>1096</v>
      </c>
      <c r="I133" s="45" t="str">
        <f t="shared" si="40"/>
        <v>JN49DT</v>
      </c>
      <c r="J133" s="45">
        <f t="shared" si="41"/>
        <v>8.25</v>
      </c>
      <c r="K133" s="45">
        <f t="shared" si="42"/>
        <v>49.791666666666664</v>
      </c>
      <c r="L133" s="45" t="str">
        <f t="shared" si="43"/>
        <v>JN45AB</v>
      </c>
      <c r="M133" s="45">
        <f t="shared" si="44"/>
        <v>8</v>
      </c>
      <c r="N133" s="45">
        <f t="shared" si="45"/>
        <v>45.041666666666664</v>
      </c>
      <c r="O133" s="46">
        <f t="shared" si="46"/>
        <v>0.08295556045416363</v>
      </c>
      <c r="P133" s="47">
        <f t="shared" si="47"/>
        <v>528.5347623216128</v>
      </c>
      <c r="Q133" s="47">
        <f t="shared" si="48"/>
        <v>177.86763985575308</v>
      </c>
      <c r="R133" s="47">
        <f t="shared" si="49"/>
        <v>182.13236014424692</v>
      </c>
      <c r="S133" s="126" t="s">
        <v>1407</v>
      </c>
    </row>
    <row r="134" spans="1:19" ht="12.75">
      <c r="A134" s="49">
        <v>144485</v>
      </c>
      <c r="B134" s="50" t="s">
        <v>1108</v>
      </c>
      <c r="C134" s="50" t="s">
        <v>1090</v>
      </c>
      <c r="D134" s="51" t="s">
        <v>1091</v>
      </c>
      <c r="E134" s="51" t="s">
        <v>1092</v>
      </c>
      <c r="F134" s="51" t="s">
        <v>897</v>
      </c>
      <c r="G134" s="51"/>
      <c r="H134" s="52" t="s">
        <v>1093</v>
      </c>
      <c r="I134" s="45" t="str">
        <f t="shared" si="40"/>
        <v>JN49DT</v>
      </c>
      <c r="J134" s="45">
        <f t="shared" si="41"/>
        <v>8.25</v>
      </c>
      <c r="K134" s="45">
        <f t="shared" si="42"/>
        <v>49.791666666666664</v>
      </c>
      <c r="L134" s="45" t="str">
        <f t="shared" si="43"/>
        <v>KO02PF</v>
      </c>
      <c r="M134" s="45">
        <f t="shared" si="44"/>
        <v>21.25</v>
      </c>
      <c r="N134" s="45">
        <f t="shared" si="45"/>
        <v>52.208333333333336</v>
      </c>
      <c r="O134" s="46">
        <f t="shared" si="46"/>
        <v>0.14865337679599433</v>
      </c>
      <c r="P134" s="47">
        <f t="shared" si="47"/>
        <v>947.1152595803187</v>
      </c>
      <c r="Q134" s="47">
        <f t="shared" si="48"/>
        <v>68.55003423136367</v>
      </c>
      <c r="R134" s="47">
        <f t="shared" si="49"/>
        <v>68.55003423136367</v>
      </c>
      <c r="S134" s="126" t="s">
        <v>1407</v>
      </c>
    </row>
    <row r="135" spans="1:19" ht="12.75">
      <c r="A135" s="49">
        <v>144486</v>
      </c>
      <c r="B135" s="50" t="s">
        <v>47</v>
      </c>
      <c r="C135" s="50" t="s">
        <v>48</v>
      </c>
      <c r="D135" s="51">
        <v>1000</v>
      </c>
      <c r="E135" s="51" t="s">
        <v>1097</v>
      </c>
      <c r="F135" s="51" t="s">
        <v>1020</v>
      </c>
      <c r="G135" s="42">
        <v>75</v>
      </c>
      <c r="H135" s="44" t="s">
        <v>1107</v>
      </c>
      <c r="I135" s="45" t="str">
        <f t="shared" si="40"/>
        <v>JN49DT</v>
      </c>
      <c r="J135" s="45">
        <f t="shared" si="41"/>
        <v>8.25</v>
      </c>
      <c r="K135" s="45">
        <f t="shared" si="42"/>
        <v>49.791666666666664</v>
      </c>
      <c r="L135" s="45" t="str">
        <f t="shared" si="43"/>
        <v>JO44JH</v>
      </c>
      <c r="M135" s="45">
        <f t="shared" si="44"/>
        <v>8.75</v>
      </c>
      <c r="N135" s="45">
        <f t="shared" si="45"/>
        <v>54.291666666666664</v>
      </c>
      <c r="O135" s="46">
        <f t="shared" si="46"/>
        <v>0.07872246520359338</v>
      </c>
      <c r="P135" s="47">
        <f t="shared" si="47"/>
        <v>501.56444255165457</v>
      </c>
      <c r="Q135" s="47">
        <f t="shared" si="48"/>
        <v>3.7134534517277573</v>
      </c>
      <c r="R135" s="47">
        <f t="shared" si="49"/>
        <v>3.7134534517277573</v>
      </c>
      <c r="S135" s="126" t="s">
        <v>1407</v>
      </c>
    </row>
    <row r="136" spans="1:19" ht="12.75">
      <c r="A136" s="49">
        <v>144490</v>
      </c>
      <c r="B136" s="50" t="s">
        <v>49</v>
      </c>
      <c r="C136" s="50" t="s">
        <v>50</v>
      </c>
      <c r="D136" s="42" t="s">
        <v>763</v>
      </c>
      <c r="E136" s="51" t="s">
        <v>993</v>
      </c>
      <c r="F136" s="51">
        <v>305</v>
      </c>
      <c r="G136" s="42">
        <v>590</v>
      </c>
      <c r="H136" s="44" t="s">
        <v>51</v>
      </c>
      <c r="I136" s="45" t="str">
        <f t="shared" si="40"/>
        <v>JN49DT</v>
      </c>
      <c r="J136" s="45">
        <f t="shared" si="41"/>
        <v>8.25</v>
      </c>
      <c r="K136" s="45">
        <f t="shared" si="42"/>
        <v>49.791666666666664</v>
      </c>
      <c r="L136" s="45" t="str">
        <f t="shared" si="43"/>
        <v>JN58IC</v>
      </c>
      <c r="M136" s="45">
        <f t="shared" si="44"/>
        <v>10.666666666666666</v>
      </c>
      <c r="N136" s="45">
        <f t="shared" si="45"/>
        <v>48.083333333333336</v>
      </c>
      <c r="O136" s="46">
        <f t="shared" si="46"/>
        <v>0.04069765602931552</v>
      </c>
      <c r="P136" s="47">
        <f t="shared" si="47"/>
        <v>259.29697585957797</v>
      </c>
      <c r="Q136" s="47">
        <f t="shared" si="48"/>
        <v>136.1837711685477</v>
      </c>
      <c r="R136" s="47">
        <f t="shared" si="49"/>
        <v>136.1837711685477</v>
      </c>
      <c r="S136" s="126" t="s">
        <v>1407</v>
      </c>
    </row>
    <row r="137" spans="1:19" ht="12.75">
      <c r="A137" s="49">
        <v>144950</v>
      </c>
      <c r="B137" s="50" t="s">
        <v>1098</v>
      </c>
      <c r="C137" s="50" t="s">
        <v>1099</v>
      </c>
      <c r="D137" s="51"/>
      <c r="E137" s="51"/>
      <c r="F137" s="51"/>
      <c r="G137" s="51"/>
      <c r="H137" s="52" t="s">
        <v>973</v>
      </c>
      <c r="I137" s="45" t="str">
        <f t="shared" si="40"/>
        <v>JN49DT</v>
      </c>
      <c r="J137" s="45">
        <f t="shared" si="41"/>
        <v>8.25</v>
      </c>
      <c r="K137" s="45">
        <f t="shared" si="42"/>
        <v>49.791666666666664</v>
      </c>
      <c r="L137" s="45" t="str">
        <f t="shared" si="43"/>
        <v>KO84DM</v>
      </c>
      <c r="M137" s="45">
        <f t="shared" si="44"/>
        <v>36.25</v>
      </c>
      <c r="N137" s="45">
        <f t="shared" si="45"/>
        <v>54.5</v>
      </c>
      <c r="O137" s="46">
        <f t="shared" si="46"/>
        <v>0.30865036535365187</v>
      </c>
      <c r="P137" s="47">
        <f t="shared" si="47"/>
        <v>1966.5040727777223</v>
      </c>
      <c r="Q137" s="47">
        <f t="shared" si="48"/>
        <v>63.82590337812697</v>
      </c>
      <c r="R137" s="47">
        <f t="shared" si="49"/>
        <v>63.82590337812697</v>
      </c>
      <c r="S137" s="126"/>
    </row>
    <row r="138" spans="1:19" ht="12.75">
      <c r="A138" s="41">
        <v>144984</v>
      </c>
      <c r="B138" s="42" t="s">
        <v>52</v>
      </c>
      <c r="C138" s="42" t="s">
        <v>53</v>
      </c>
      <c r="D138" s="42"/>
      <c r="E138" s="43"/>
      <c r="F138" s="43"/>
      <c r="G138" s="42"/>
      <c r="H138" s="44" t="s">
        <v>54</v>
      </c>
      <c r="I138" s="45" t="str">
        <f t="shared" si="40"/>
        <v>JN49DT</v>
      </c>
      <c r="J138" s="45">
        <f t="shared" si="41"/>
        <v>8.25</v>
      </c>
      <c r="K138" s="45">
        <f t="shared" si="42"/>
        <v>49.791666666666664</v>
      </c>
      <c r="L138" s="45" t="str">
        <f t="shared" si="43"/>
        <v>JO20FP</v>
      </c>
      <c r="M138" s="45">
        <f t="shared" si="44"/>
        <v>4.416666666666667</v>
      </c>
      <c r="N138" s="45">
        <f t="shared" si="45"/>
        <v>50.625</v>
      </c>
      <c r="O138" s="46">
        <f t="shared" si="46"/>
        <v>0.045215009823173835</v>
      </c>
      <c r="P138" s="47">
        <f t="shared" si="47"/>
        <v>288.07839208638745</v>
      </c>
      <c r="Q138" s="47">
        <f t="shared" si="48"/>
        <v>69.77233729547872</v>
      </c>
      <c r="R138" s="47">
        <f t="shared" si="49"/>
        <v>290.22766270452126</v>
      </c>
      <c r="S138" s="126" t="s">
        <v>1407</v>
      </c>
    </row>
    <row r="139" spans="1:19" ht="12.75">
      <c r="A139" s="55"/>
      <c r="B139" s="56"/>
      <c r="C139" s="56"/>
      <c r="D139" s="56"/>
      <c r="E139" s="57"/>
      <c r="F139" s="57"/>
      <c r="G139" s="56"/>
      <c r="H139" s="56"/>
      <c r="I139" s="54" t="str">
        <f t="shared" si="40"/>
        <v>JN49DT</v>
      </c>
      <c r="J139" s="54">
        <f t="shared" si="41"/>
        <v>8.25</v>
      </c>
      <c r="K139" s="54">
        <f t="shared" si="42"/>
        <v>49.791666666666664</v>
      </c>
      <c r="L139" s="54">
        <f t="shared" si="43"/>
      </c>
      <c r="M139" s="54" t="e">
        <f t="shared" si="44"/>
        <v>#VALUE!</v>
      </c>
      <c r="N139" s="54" t="e">
        <f t="shared" si="45"/>
        <v>#VALUE!</v>
      </c>
      <c r="O139" s="58" t="e">
        <f t="shared" si="46"/>
        <v>#VALUE!</v>
      </c>
      <c r="P139" s="59">
        <f t="shared" si="47"/>
      </c>
      <c r="Q139" s="59" t="e">
        <f t="shared" si="48"/>
        <v>#VALUE!</v>
      </c>
      <c r="R139" s="59">
        <f t="shared" si="49"/>
      </c>
      <c r="S139" s="126" t="s">
        <v>1407</v>
      </c>
    </row>
    <row r="140" spans="1:19" ht="12.75">
      <c r="A140" s="55"/>
      <c r="B140" s="56"/>
      <c r="C140" s="56"/>
      <c r="D140" s="56"/>
      <c r="E140" s="57"/>
      <c r="F140" s="57"/>
      <c r="G140" s="56"/>
      <c r="H140" s="56"/>
      <c r="I140" s="54" t="str">
        <f t="shared" si="40"/>
        <v>JN49DT</v>
      </c>
      <c r="J140" s="54">
        <f t="shared" si="41"/>
        <v>8.25</v>
      </c>
      <c r="K140" s="54">
        <f t="shared" si="42"/>
        <v>49.791666666666664</v>
      </c>
      <c r="L140" s="54">
        <f t="shared" si="43"/>
      </c>
      <c r="M140" s="54" t="e">
        <f t="shared" si="44"/>
        <v>#VALUE!</v>
      </c>
      <c r="N140" s="54" t="e">
        <f t="shared" si="45"/>
        <v>#VALUE!</v>
      </c>
      <c r="O140" s="58" t="e">
        <f t="shared" si="46"/>
        <v>#VALUE!</v>
      </c>
      <c r="P140" s="59">
        <f t="shared" si="47"/>
      </c>
      <c r="Q140" s="59" t="e">
        <f t="shared" si="48"/>
        <v>#VALUE!</v>
      </c>
      <c r="R140" s="59">
        <f t="shared" si="49"/>
      </c>
      <c r="S140" s="126" t="s">
        <v>1407</v>
      </c>
    </row>
    <row r="141" spans="1:19" ht="12.75">
      <c r="A141" s="55"/>
      <c r="B141" s="56"/>
      <c r="C141" s="56"/>
      <c r="D141" s="56"/>
      <c r="E141" s="57"/>
      <c r="F141" s="57"/>
      <c r="G141" s="56"/>
      <c r="H141" s="56"/>
      <c r="I141" s="54" t="str">
        <f t="shared" si="40"/>
        <v>JN49DT</v>
      </c>
      <c r="J141" s="54">
        <f t="shared" si="41"/>
        <v>8.25</v>
      </c>
      <c r="K141" s="54">
        <f t="shared" si="42"/>
        <v>49.791666666666664</v>
      </c>
      <c r="L141" s="54">
        <f t="shared" si="43"/>
      </c>
      <c r="M141" s="54" t="e">
        <f t="shared" si="44"/>
        <v>#VALUE!</v>
      </c>
      <c r="N141" s="54" t="e">
        <f t="shared" si="45"/>
        <v>#VALUE!</v>
      </c>
      <c r="O141" s="58" t="e">
        <f t="shared" si="46"/>
        <v>#VALUE!</v>
      </c>
      <c r="P141" s="59">
        <f t="shared" si="47"/>
      </c>
      <c r="Q141" s="59" t="e">
        <f t="shared" si="48"/>
        <v>#VALUE!</v>
      </c>
      <c r="R141" s="59">
        <f t="shared" si="49"/>
      </c>
      <c r="S141" s="126" t="s">
        <v>1407</v>
      </c>
    </row>
    <row r="142" spans="1:19" ht="12.75">
      <c r="A142" s="55"/>
      <c r="B142" s="56"/>
      <c r="C142" s="56"/>
      <c r="D142" s="56"/>
      <c r="E142" s="57"/>
      <c r="F142" s="57"/>
      <c r="G142" s="56"/>
      <c r="H142" s="56"/>
      <c r="I142" s="54" t="str">
        <f t="shared" si="40"/>
        <v>JN49DT</v>
      </c>
      <c r="J142" s="54">
        <f t="shared" si="41"/>
        <v>8.25</v>
      </c>
      <c r="K142" s="54">
        <f t="shared" si="42"/>
        <v>49.791666666666664</v>
      </c>
      <c r="L142" s="54">
        <f t="shared" si="43"/>
      </c>
      <c r="M142" s="54" t="e">
        <f t="shared" si="44"/>
        <v>#VALUE!</v>
      </c>
      <c r="N142" s="54" t="e">
        <f t="shared" si="45"/>
        <v>#VALUE!</v>
      </c>
      <c r="O142" s="58" t="e">
        <f t="shared" si="46"/>
        <v>#VALUE!</v>
      </c>
      <c r="P142" s="59">
        <f t="shared" si="47"/>
      </c>
      <c r="Q142" s="59" t="e">
        <f t="shared" si="48"/>
        <v>#VALUE!</v>
      </c>
      <c r="R142" s="59">
        <f t="shared" si="49"/>
      </c>
      <c r="S142" s="126" t="s">
        <v>1407</v>
      </c>
    </row>
    <row r="143" spans="1:19" ht="12.75">
      <c r="A143" s="55"/>
      <c r="B143" s="56"/>
      <c r="C143" s="56"/>
      <c r="D143" s="56"/>
      <c r="E143" s="57"/>
      <c r="F143" s="57"/>
      <c r="G143" s="56"/>
      <c r="H143" s="56"/>
      <c r="I143" s="54" t="str">
        <f t="shared" si="40"/>
        <v>JN49DT</v>
      </c>
      <c r="J143" s="54">
        <f t="shared" si="41"/>
        <v>8.25</v>
      </c>
      <c r="K143" s="54">
        <f t="shared" si="42"/>
        <v>49.791666666666664</v>
      </c>
      <c r="L143" s="54">
        <f t="shared" si="43"/>
      </c>
      <c r="M143" s="54" t="e">
        <f t="shared" si="44"/>
        <v>#VALUE!</v>
      </c>
      <c r="N143" s="54" t="e">
        <f t="shared" si="45"/>
        <v>#VALUE!</v>
      </c>
      <c r="O143" s="58" t="e">
        <f t="shared" si="46"/>
        <v>#VALUE!</v>
      </c>
      <c r="P143" s="59">
        <f t="shared" si="47"/>
      </c>
      <c r="Q143" s="59" t="e">
        <f t="shared" si="48"/>
        <v>#VALUE!</v>
      </c>
      <c r="R143" s="59">
        <f t="shared" si="49"/>
      </c>
      <c r="S143" s="126" t="s">
        <v>1407</v>
      </c>
    </row>
    <row r="144" spans="1:19" ht="12.75">
      <c r="A144" s="55"/>
      <c r="B144" s="56"/>
      <c r="C144" s="56"/>
      <c r="D144" s="56"/>
      <c r="E144" s="57"/>
      <c r="F144" s="57"/>
      <c r="G144" s="56"/>
      <c r="H144" s="56"/>
      <c r="I144" s="54" t="str">
        <f t="shared" si="40"/>
        <v>JN49DT</v>
      </c>
      <c r="J144" s="54">
        <f t="shared" si="41"/>
        <v>8.25</v>
      </c>
      <c r="K144" s="54">
        <f t="shared" si="42"/>
        <v>49.791666666666664</v>
      </c>
      <c r="L144" s="54">
        <f t="shared" si="43"/>
      </c>
      <c r="M144" s="54" t="e">
        <f t="shared" si="44"/>
        <v>#VALUE!</v>
      </c>
      <c r="N144" s="54" t="e">
        <f t="shared" si="45"/>
        <v>#VALUE!</v>
      </c>
      <c r="O144" s="58" t="e">
        <f t="shared" si="46"/>
        <v>#VALUE!</v>
      </c>
      <c r="P144" s="59">
        <f t="shared" si="47"/>
      </c>
      <c r="Q144" s="59" t="e">
        <f t="shared" si="48"/>
        <v>#VALUE!</v>
      </c>
      <c r="R144" s="59">
        <f t="shared" si="49"/>
      </c>
      <c r="S144" s="126" t="s">
        <v>1407</v>
      </c>
    </row>
    <row r="145" spans="1:19" ht="12.75">
      <c r="A145" s="55"/>
      <c r="B145" s="56"/>
      <c r="C145" s="56"/>
      <c r="D145" s="56"/>
      <c r="E145" s="57"/>
      <c r="F145" s="57"/>
      <c r="G145" s="56"/>
      <c r="H145" s="56"/>
      <c r="I145" s="54" t="str">
        <f t="shared" si="40"/>
        <v>JN49DT</v>
      </c>
      <c r="J145" s="54">
        <f t="shared" si="41"/>
        <v>8.25</v>
      </c>
      <c r="K145" s="54">
        <f t="shared" si="42"/>
        <v>49.791666666666664</v>
      </c>
      <c r="L145" s="54">
        <f t="shared" si="43"/>
      </c>
      <c r="M145" s="54" t="e">
        <f t="shared" si="44"/>
        <v>#VALUE!</v>
      </c>
      <c r="N145" s="54" t="e">
        <f t="shared" si="45"/>
        <v>#VALUE!</v>
      </c>
      <c r="O145" s="58" t="e">
        <f t="shared" si="46"/>
        <v>#VALUE!</v>
      </c>
      <c r="P145" s="59">
        <f t="shared" si="47"/>
      </c>
      <c r="Q145" s="59" t="e">
        <f t="shared" si="48"/>
        <v>#VALUE!</v>
      </c>
      <c r="R145" s="59">
        <f t="shared" si="49"/>
      </c>
      <c r="S145" s="126" t="s">
        <v>1407</v>
      </c>
    </row>
    <row r="146" spans="1:19" ht="12.75">
      <c r="A146" s="55"/>
      <c r="B146" s="56"/>
      <c r="C146" s="56"/>
      <c r="D146" s="56"/>
      <c r="E146" s="57"/>
      <c r="F146" s="57"/>
      <c r="G146" s="56"/>
      <c r="H146" s="56"/>
      <c r="I146" s="54" t="str">
        <f t="shared" si="40"/>
        <v>JN49DT</v>
      </c>
      <c r="J146" s="54">
        <f t="shared" si="41"/>
        <v>8.25</v>
      </c>
      <c r="K146" s="54">
        <f t="shared" si="42"/>
        <v>49.791666666666664</v>
      </c>
      <c r="L146" s="54">
        <f t="shared" si="43"/>
      </c>
      <c r="M146" s="54" t="e">
        <f t="shared" si="44"/>
        <v>#VALUE!</v>
      </c>
      <c r="N146" s="54" t="e">
        <f t="shared" si="45"/>
        <v>#VALUE!</v>
      </c>
      <c r="O146" s="58" t="e">
        <f t="shared" si="46"/>
        <v>#VALUE!</v>
      </c>
      <c r="P146" s="59">
        <f t="shared" si="47"/>
      </c>
      <c r="Q146" s="59" t="e">
        <f t="shared" si="48"/>
        <v>#VALUE!</v>
      </c>
      <c r="R146" s="59">
        <f t="shared" si="49"/>
      </c>
      <c r="S146" s="126" t="s">
        <v>1407</v>
      </c>
    </row>
    <row r="147" spans="1:19" ht="13.5" thickBot="1">
      <c r="A147" s="61"/>
      <c r="B147" s="62"/>
      <c r="C147" s="62"/>
      <c r="D147" s="62"/>
      <c r="E147" s="63"/>
      <c r="F147" s="63"/>
      <c r="G147" s="62"/>
      <c r="H147" s="62"/>
      <c r="I147" s="64" t="str">
        <f t="shared" si="40"/>
        <v>JN49DT</v>
      </c>
      <c r="J147" s="64">
        <f t="shared" si="41"/>
        <v>8.25</v>
      </c>
      <c r="K147" s="64">
        <f t="shared" si="42"/>
        <v>49.791666666666664</v>
      </c>
      <c r="L147" s="64">
        <f t="shared" si="43"/>
      </c>
      <c r="M147" s="64" t="e">
        <f t="shared" si="44"/>
        <v>#VALUE!</v>
      </c>
      <c r="N147" s="64" t="e">
        <f t="shared" si="45"/>
        <v>#VALUE!</v>
      </c>
      <c r="O147" s="65" t="e">
        <f t="shared" si="46"/>
        <v>#VALUE!</v>
      </c>
      <c r="P147" s="66">
        <f t="shared" si="47"/>
      </c>
      <c r="Q147" s="66" t="e">
        <f t="shared" si="48"/>
        <v>#VALUE!</v>
      </c>
      <c r="R147" s="66">
        <f t="shared" si="49"/>
      </c>
      <c r="S147" s="127" t="s">
        <v>1407</v>
      </c>
    </row>
  </sheetData>
  <autoFilter ref="A3:R147"/>
  <conditionalFormatting sqref="S4:S147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S238"/>
  <sheetViews>
    <sheetView workbookViewId="0" topLeftCell="A1">
      <pane ySplit="3" topLeftCell="BM4" activePane="bottomLeft" state="frozen"/>
      <selection pane="topLeft" activeCell="A1" sqref="A1:IV16384"/>
      <selection pane="bottomLeft" activeCell="A3" sqref="A3"/>
    </sheetView>
  </sheetViews>
  <sheetFormatPr defaultColWidth="11.421875" defaultRowHeight="12.75"/>
  <cols>
    <col min="1" max="1" width="11.00390625" style="9" customWidth="1"/>
    <col min="2" max="3" width="9.7109375" style="8" customWidth="1"/>
    <col min="4" max="4" width="6.7109375" style="17" customWidth="1"/>
    <col min="5" max="5" width="9.7109375" style="18" customWidth="1"/>
    <col min="6" max="6" width="5.7109375" style="18" customWidth="1"/>
    <col min="7" max="7" width="5.7109375" style="17" customWidth="1"/>
    <col min="8" max="8" width="20.7109375" style="19" customWidth="1"/>
    <col min="9" max="15" width="16.28125" style="8" hidden="1" customWidth="1"/>
    <col min="16" max="16" width="5.7109375" style="10" customWidth="1"/>
    <col min="17" max="17" width="0.42578125" style="10" hidden="1" customWidth="1"/>
    <col min="18" max="18" width="7.7109375" style="10" customWidth="1"/>
    <col min="19" max="19" width="6.8515625" style="8" bestFit="1" customWidth="1"/>
    <col min="20" max="16384" width="16.28125" style="8" customWidth="1"/>
  </cols>
  <sheetData>
    <row r="1" spans="1:18" ht="18">
      <c r="A1" s="77" t="s">
        <v>310</v>
      </c>
      <c r="B1" s="78"/>
      <c r="C1" s="79" t="str">
        <f>Grunddaten!$C$7</f>
        <v>Dalheim</v>
      </c>
      <c r="D1" s="92"/>
      <c r="E1" s="93"/>
      <c r="F1" s="93" t="s">
        <v>1184</v>
      </c>
      <c r="G1" s="92"/>
      <c r="H1" s="94"/>
      <c r="I1" s="80"/>
      <c r="J1" s="80"/>
      <c r="K1" s="80"/>
      <c r="L1" s="80"/>
      <c r="M1" s="80"/>
      <c r="N1" s="80"/>
      <c r="O1" s="80"/>
      <c r="P1" s="83"/>
      <c r="Q1" s="83"/>
      <c r="R1" s="83"/>
    </row>
    <row r="2" spans="1:18" ht="18.75" thickBot="1">
      <c r="A2" s="77" t="s">
        <v>311</v>
      </c>
      <c r="B2" s="78"/>
      <c r="C2" s="79" t="str">
        <f>UPPER(Grunddaten!$C$11)</f>
        <v>JN49DT</v>
      </c>
      <c r="D2" s="92"/>
      <c r="E2" s="93"/>
      <c r="F2" s="93"/>
      <c r="G2" s="92"/>
      <c r="H2" s="95">
        <v>38764</v>
      </c>
      <c r="I2" s="80"/>
      <c r="J2" s="80"/>
      <c r="K2" s="80"/>
      <c r="L2" s="80"/>
      <c r="M2" s="80"/>
      <c r="N2" s="80"/>
      <c r="O2" s="80"/>
      <c r="P2" s="83"/>
      <c r="Q2" s="83"/>
      <c r="R2" s="83"/>
    </row>
    <row r="3" spans="1:19" s="14" customFormat="1" ht="50.25" customHeight="1" thickBot="1">
      <c r="A3" s="160" t="s">
        <v>318</v>
      </c>
      <c r="B3" s="161" t="s">
        <v>307</v>
      </c>
      <c r="C3" s="161" t="s">
        <v>308</v>
      </c>
      <c r="D3" s="161" t="s">
        <v>736</v>
      </c>
      <c r="E3" s="161" t="s">
        <v>732</v>
      </c>
      <c r="F3" s="161" t="s">
        <v>733</v>
      </c>
      <c r="G3" s="161" t="s">
        <v>734</v>
      </c>
      <c r="H3" s="161" t="s">
        <v>309</v>
      </c>
      <c r="I3" s="162" t="s">
        <v>5</v>
      </c>
      <c r="J3" s="162" t="s">
        <v>4</v>
      </c>
      <c r="K3" s="162" t="s">
        <v>3</v>
      </c>
      <c r="L3" s="162" t="s">
        <v>5</v>
      </c>
      <c r="M3" s="162" t="s">
        <v>4</v>
      </c>
      <c r="N3" s="162" t="s">
        <v>3</v>
      </c>
      <c r="O3" s="162" t="s">
        <v>2</v>
      </c>
      <c r="P3" s="163" t="s">
        <v>317</v>
      </c>
      <c r="Q3" s="164" t="s">
        <v>1</v>
      </c>
      <c r="R3" s="164" t="s">
        <v>0</v>
      </c>
      <c r="S3" s="165" t="s">
        <v>1409</v>
      </c>
    </row>
    <row r="4" spans="1:19" ht="12.75">
      <c r="A4" s="138">
        <v>432128</v>
      </c>
      <c r="B4" s="139" t="s">
        <v>851</v>
      </c>
      <c r="C4" s="139" t="s">
        <v>852</v>
      </c>
      <c r="D4" s="139"/>
      <c r="E4" s="140"/>
      <c r="F4" s="140"/>
      <c r="G4" s="139">
        <v>643</v>
      </c>
      <c r="H4" s="141" t="s">
        <v>853</v>
      </c>
      <c r="I4" s="107" t="str">
        <f aca="true" t="shared" si="0" ref="I4:I138">UPPER($C$2)</f>
        <v>JN49DT</v>
      </c>
      <c r="J4" s="107">
        <f aca="true" t="shared" si="1" ref="J4:J138">(CODE(MID(I4,1,1))-74)*20+MID(I4,3,1)*2+(CODE(MID(I4,5,1))-65)/12</f>
        <v>8.25</v>
      </c>
      <c r="K4" s="107">
        <f aca="true" t="shared" si="2" ref="K4:K35">(CODE(MID(I4,2,1))-74)*10+MID(I4,4,1)*1+(CODE(MID(I4,6,1))-65)/24</f>
        <v>49.791666666666664</v>
      </c>
      <c r="L4" s="107" t="str">
        <f aca="true" t="shared" si="3" ref="L4:L35">UPPER(C4)</f>
        <v>JN65UU</v>
      </c>
      <c r="M4" s="107">
        <f aca="true" t="shared" si="4" ref="M4:M138">(CODE(MID(L4,1,1))-74)*20+MID(L4,3,1)*2+(CODE(MID(L4,5,1))-65)/12</f>
        <v>13.666666666666666</v>
      </c>
      <c r="N4" s="107">
        <f aca="true" t="shared" si="5" ref="N4:N35">(CODE(MID(L4,2,1))-74)*10+MID(L4,4,1)*1+(CODE(MID(L4,6,1))-65)/24</f>
        <v>45.833333333333336</v>
      </c>
      <c r="O4" s="131">
        <f aca="true" t="shared" si="6" ref="O4:O35">ACOS(SIN(N4*PI()/180)*SIN(K4*PI()/180)+COS(N4*PI()/180)*COS(K4*PI()/180)*COS((J4-M4)*PI()/180))</f>
        <v>0.09377911891770108</v>
      </c>
      <c r="P4" s="132">
        <f aca="true" t="shared" si="7" ref="P4:P35">IF(C4="","",6371.3*O4)</f>
        <v>597.4949003603489</v>
      </c>
      <c r="Q4" s="132">
        <f aca="true" t="shared" si="8" ref="Q4:Q35">ACOS((SIN(N4*PI()/180)-SIN(K4*PI()/180)*COS(O4))/(COS(K4*PI()/180)*SIN(O4)))*180/PI()</f>
        <v>135.3821900755496</v>
      </c>
      <c r="R4" s="132">
        <f aca="true" t="shared" si="9" ref="R4:R35">IF(C4="","",IF((SIN((M4-J4)*PI()/180))&lt;0,360-Q4,Q4))</f>
        <v>135.3821900755496</v>
      </c>
      <c r="S4" s="133" t="s">
        <v>1407</v>
      </c>
    </row>
    <row r="5" spans="1:19" ht="12.75">
      <c r="A5" s="99">
        <v>432280</v>
      </c>
      <c r="B5" s="100" t="s">
        <v>854</v>
      </c>
      <c r="C5" s="100" t="s">
        <v>855</v>
      </c>
      <c r="D5" s="100"/>
      <c r="E5" s="101"/>
      <c r="F5" s="101"/>
      <c r="G5" s="100">
        <v>180</v>
      </c>
      <c r="H5" s="56" t="s">
        <v>853</v>
      </c>
      <c r="I5" s="54" t="str">
        <f t="shared" si="0"/>
        <v>JN49DT</v>
      </c>
      <c r="J5" s="54">
        <f t="shared" si="1"/>
        <v>8.25</v>
      </c>
      <c r="K5" s="54">
        <f t="shared" si="2"/>
        <v>49.791666666666664</v>
      </c>
      <c r="L5" s="54" t="str">
        <f t="shared" si="3"/>
        <v>KN78MM</v>
      </c>
      <c r="M5" s="54">
        <f t="shared" si="4"/>
        <v>35</v>
      </c>
      <c r="N5" s="54">
        <f t="shared" si="5"/>
        <v>48.5</v>
      </c>
      <c r="O5" s="58">
        <f t="shared" si="6"/>
        <v>0.3046038377858822</v>
      </c>
      <c r="P5" s="59">
        <f t="shared" si="7"/>
        <v>1940.7224316851912</v>
      </c>
      <c r="Q5" s="59">
        <f t="shared" si="8"/>
        <v>83.9489410827163</v>
      </c>
      <c r="R5" s="59">
        <f t="shared" si="9"/>
        <v>83.9489410827163</v>
      </c>
      <c r="S5" s="126" t="s">
        <v>1407</v>
      </c>
    </row>
    <row r="6" spans="1:19" ht="12.75">
      <c r="A6" s="49">
        <v>432362</v>
      </c>
      <c r="B6" s="50" t="s">
        <v>856</v>
      </c>
      <c r="C6" s="50" t="s">
        <v>857</v>
      </c>
      <c r="D6" s="51" t="s">
        <v>1110</v>
      </c>
      <c r="E6" s="51" t="s">
        <v>1019</v>
      </c>
      <c r="F6" s="51" t="s">
        <v>1020</v>
      </c>
      <c r="G6" s="100">
        <v>80</v>
      </c>
      <c r="H6" s="52"/>
      <c r="I6" s="54" t="str">
        <f t="shared" si="0"/>
        <v>JN49DT</v>
      </c>
      <c r="J6" s="54">
        <f t="shared" si="1"/>
        <v>8.25</v>
      </c>
      <c r="K6" s="54">
        <f t="shared" si="2"/>
        <v>49.791666666666664</v>
      </c>
      <c r="L6" s="54" t="str">
        <f t="shared" si="3"/>
        <v>KN66LS</v>
      </c>
      <c r="M6" s="54">
        <f t="shared" si="4"/>
        <v>32.916666666666664</v>
      </c>
      <c r="N6" s="54">
        <f t="shared" si="5"/>
        <v>46.75</v>
      </c>
      <c r="O6" s="58">
        <f t="shared" si="6"/>
        <v>0.2900525489107011</v>
      </c>
      <c r="P6" s="59">
        <f t="shared" si="7"/>
        <v>1848.01180487475</v>
      </c>
      <c r="Q6" s="59">
        <f t="shared" si="8"/>
        <v>91.06460077904032</v>
      </c>
      <c r="R6" s="59">
        <f t="shared" si="9"/>
        <v>91.06460077904032</v>
      </c>
      <c r="S6" s="126" t="s">
        <v>1407</v>
      </c>
    </row>
    <row r="7" spans="1:19" ht="12.75">
      <c r="A7" s="49">
        <v>432400</v>
      </c>
      <c r="B7" s="50" t="s">
        <v>485</v>
      </c>
      <c r="C7" s="50" t="s">
        <v>486</v>
      </c>
      <c r="D7" s="50">
        <v>250</v>
      </c>
      <c r="E7" s="102" t="s">
        <v>862</v>
      </c>
      <c r="F7" s="102">
        <v>90</v>
      </c>
      <c r="G7" s="50">
        <v>252</v>
      </c>
      <c r="H7" s="56"/>
      <c r="I7" s="54" t="str">
        <f t="shared" si="0"/>
        <v>JN49DT</v>
      </c>
      <c r="J7" s="54">
        <f t="shared" si="1"/>
        <v>8.25</v>
      </c>
      <c r="K7" s="54">
        <f t="shared" si="2"/>
        <v>49.791666666666664</v>
      </c>
      <c r="L7" s="54" t="str">
        <f t="shared" si="3"/>
        <v>IO81QJ</v>
      </c>
      <c r="M7" s="54">
        <f t="shared" si="4"/>
        <v>-2.666666666666667</v>
      </c>
      <c r="N7" s="54">
        <f t="shared" si="5"/>
        <v>51.375</v>
      </c>
      <c r="O7" s="58">
        <f t="shared" si="6"/>
        <v>0.12396816267887845</v>
      </c>
      <c r="P7" s="59">
        <f t="shared" si="7"/>
        <v>789.8383548759383</v>
      </c>
      <c r="Q7" s="59">
        <f t="shared" si="8"/>
        <v>72.9487759277138</v>
      </c>
      <c r="R7" s="59">
        <f t="shared" si="9"/>
        <v>287.05122407228623</v>
      </c>
      <c r="S7" s="126" t="s">
        <v>1407</v>
      </c>
    </row>
    <row r="8" spans="1:19" ht="12.75">
      <c r="A8" s="99">
        <v>432400</v>
      </c>
      <c r="B8" s="100" t="s">
        <v>55</v>
      </c>
      <c r="C8" s="100" t="s">
        <v>56</v>
      </c>
      <c r="D8" s="100">
        <v>5</v>
      </c>
      <c r="E8" s="101" t="s">
        <v>861</v>
      </c>
      <c r="F8" s="101">
        <v>337</v>
      </c>
      <c r="G8" s="100">
        <v>1154</v>
      </c>
      <c r="H8" s="56" t="s">
        <v>57</v>
      </c>
      <c r="I8" s="54" t="str">
        <f t="shared" si="0"/>
        <v>JN49DT</v>
      </c>
      <c r="J8" s="54">
        <f t="shared" si="1"/>
        <v>8.25</v>
      </c>
      <c r="K8" s="54">
        <f t="shared" si="2"/>
        <v>49.791666666666664</v>
      </c>
      <c r="L8" s="54" t="str">
        <f t="shared" si="3"/>
        <v>JN77TX</v>
      </c>
      <c r="M8" s="54">
        <f t="shared" si="4"/>
        <v>15.583333333333334</v>
      </c>
      <c r="N8" s="54">
        <f t="shared" si="5"/>
        <v>47.958333333333336</v>
      </c>
      <c r="O8" s="58">
        <f t="shared" si="6"/>
        <v>0.09000923364555868</v>
      </c>
      <c r="P8" s="59">
        <f t="shared" si="7"/>
        <v>573.4758303259481</v>
      </c>
      <c r="Q8" s="59">
        <f t="shared" si="8"/>
        <v>108.02151002463259</v>
      </c>
      <c r="R8" s="59">
        <f t="shared" si="9"/>
        <v>108.02151002463259</v>
      </c>
      <c r="S8" s="126" t="s">
        <v>1407</v>
      </c>
    </row>
    <row r="9" spans="1:19" ht="12.75">
      <c r="A9" s="99">
        <v>432400</v>
      </c>
      <c r="B9" s="100" t="s">
        <v>859</v>
      </c>
      <c r="C9" s="100" t="s">
        <v>860</v>
      </c>
      <c r="D9" s="100">
        <v>2</v>
      </c>
      <c r="E9" s="101"/>
      <c r="F9" s="101" t="s">
        <v>735</v>
      </c>
      <c r="G9" s="100">
        <v>365</v>
      </c>
      <c r="H9" s="56" t="s">
        <v>853</v>
      </c>
      <c r="I9" s="54" t="str">
        <f t="shared" si="0"/>
        <v>JN49DT</v>
      </c>
      <c r="J9" s="54">
        <f t="shared" si="1"/>
        <v>8.25</v>
      </c>
      <c r="K9" s="54">
        <f t="shared" si="2"/>
        <v>49.791666666666664</v>
      </c>
      <c r="L9" s="54" t="str">
        <f t="shared" si="3"/>
        <v>KN29UA</v>
      </c>
      <c r="M9" s="54">
        <f t="shared" si="4"/>
        <v>25.666666666666668</v>
      </c>
      <c r="N9" s="54">
        <f t="shared" si="5"/>
        <v>49</v>
      </c>
      <c r="O9" s="58">
        <f t="shared" si="6"/>
        <v>0.1978724637673741</v>
      </c>
      <c r="P9" s="59">
        <f t="shared" si="7"/>
        <v>1260.7048284010707</v>
      </c>
      <c r="Q9" s="59">
        <f t="shared" si="8"/>
        <v>87.331037111622</v>
      </c>
      <c r="R9" s="59">
        <f t="shared" si="9"/>
        <v>87.331037111622</v>
      </c>
      <c r="S9" s="126" t="s">
        <v>1407</v>
      </c>
    </row>
    <row r="10" spans="1:19" ht="12.75">
      <c r="A10" s="49">
        <v>432401</v>
      </c>
      <c r="B10" s="50" t="s">
        <v>450</v>
      </c>
      <c r="C10" s="50" t="s">
        <v>451</v>
      </c>
      <c r="D10" s="51">
        <v>300</v>
      </c>
      <c r="E10" s="51" t="s">
        <v>1111</v>
      </c>
      <c r="F10" s="51" t="s">
        <v>863</v>
      </c>
      <c r="G10" s="50">
        <v>445</v>
      </c>
      <c r="H10" s="53" t="s">
        <v>1112</v>
      </c>
      <c r="I10" s="54" t="str">
        <f t="shared" si="0"/>
        <v>JN49DT</v>
      </c>
      <c r="J10" s="54">
        <f t="shared" si="1"/>
        <v>8.25</v>
      </c>
      <c r="K10" s="54">
        <f t="shared" si="2"/>
        <v>49.791666666666664</v>
      </c>
      <c r="L10" s="54" t="str">
        <f t="shared" si="3"/>
        <v>JP94WG</v>
      </c>
      <c r="M10" s="54">
        <f t="shared" si="4"/>
        <v>19.833333333333332</v>
      </c>
      <c r="N10" s="54">
        <f t="shared" si="5"/>
        <v>64.25</v>
      </c>
      <c r="O10" s="58">
        <f t="shared" si="6"/>
        <v>0.2742911355748434</v>
      </c>
      <c r="P10" s="59">
        <f t="shared" si="7"/>
        <v>1747.5911120879998</v>
      </c>
      <c r="Q10" s="59">
        <f t="shared" si="8"/>
        <v>18.787301842060227</v>
      </c>
      <c r="R10" s="59">
        <f t="shared" si="9"/>
        <v>18.787301842060227</v>
      </c>
      <c r="S10" s="126" t="s">
        <v>1407</v>
      </c>
    </row>
    <row r="11" spans="1:19" ht="12.75">
      <c r="A11" s="99">
        <v>432401</v>
      </c>
      <c r="B11" s="100" t="s">
        <v>864</v>
      </c>
      <c r="C11" s="100" t="s">
        <v>865</v>
      </c>
      <c r="D11" s="100">
        <v>5</v>
      </c>
      <c r="E11" s="101" t="s">
        <v>829</v>
      </c>
      <c r="F11" s="101" t="s">
        <v>858</v>
      </c>
      <c r="G11" s="100">
        <v>60</v>
      </c>
      <c r="H11" s="56"/>
      <c r="I11" s="54" t="str">
        <f t="shared" si="0"/>
        <v>JN49DT</v>
      </c>
      <c r="J11" s="54">
        <f t="shared" si="1"/>
        <v>8.25</v>
      </c>
      <c r="K11" s="54">
        <f t="shared" si="2"/>
        <v>49.791666666666664</v>
      </c>
      <c r="L11" s="54" t="str">
        <f t="shared" si="3"/>
        <v>KN64RO</v>
      </c>
      <c r="M11" s="54">
        <f t="shared" si="4"/>
        <v>33.416666666666664</v>
      </c>
      <c r="N11" s="54">
        <f t="shared" si="5"/>
        <v>44.583333333333336</v>
      </c>
      <c r="O11" s="58">
        <f t="shared" si="6"/>
        <v>0.31035531867561206</v>
      </c>
      <c r="P11" s="59">
        <f t="shared" si="7"/>
        <v>1977.366841877927</v>
      </c>
      <c r="Q11" s="59">
        <f t="shared" si="8"/>
        <v>97.36418817663508</v>
      </c>
      <c r="R11" s="59">
        <f t="shared" si="9"/>
        <v>97.36418817663508</v>
      </c>
      <c r="S11" s="126" t="s">
        <v>1407</v>
      </c>
    </row>
    <row r="12" spans="1:19" ht="12.75">
      <c r="A12" s="49">
        <v>432402</v>
      </c>
      <c r="B12" s="50" t="s">
        <v>532</v>
      </c>
      <c r="C12" s="50" t="s">
        <v>455</v>
      </c>
      <c r="D12" s="51" t="s">
        <v>913</v>
      </c>
      <c r="E12" s="51" t="s">
        <v>1113</v>
      </c>
      <c r="F12" s="51" t="s">
        <v>1114</v>
      </c>
      <c r="G12" s="100" t="s">
        <v>866</v>
      </c>
      <c r="H12" s="52" t="s">
        <v>879</v>
      </c>
      <c r="I12" s="54" t="str">
        <f t="shared" si="0"/>
        <v>JN49DT</v>
      </c>
      <c r="J12" s="54">
        <f t="shared" si="1"/>
        <v>8.25</v>
      </c>
      <c r="K12" s="54">
        <f t="shared" si="2"/>
        <v>49.791666666666664</v>
      </c>
      <c r="L12" s="54" t="str">
        <f t="shared" si="3"/>
        <v>IP62OA</v>
      </c>
      <c r="M12" s="54">
        <f t="shared" si="4"/>
        <v>-6.833333333333333</v>
      </c>
      <c r="N12" s="54">
        <f t="shared" si="5"/>
        <v>62</v>
      </c>
      <c r="O12" s="58">
        <f t="shared" si="6"/>
        <v>0.2578374053640802</v>
      </c>
      <c r="P12" s="59">
        <f t="shared" si="7"/>
        <v>1642.7594607961641</v>
      </c>
      <c r="Q12" s="59">
        <f t="shared" si="8"/>
        <v>28.627118233283802</v>
      </c>
      <c r="R12" s="59">
        <f t="shared" si="9"/>
        <v>331.3728817667162</v>
      </c>
      <c r="S12" s="126" t="s">
        <v>1407</v>
      </c>
    </row>
    <row r="13" spans="1:19" ht="12.75">
      <c r="A13" s="49">
        <v>432403</v>
      </c>
      <c r="B13" s="50" t="s">
        <v>321</v>
      </c>
      <c r="C13" s="50" t="s">
        <v>445</v>
      </c>
      <c r="D13" s="50">
        <v>250</v>
      </c>
      <c r="E13" s="102" t="s">
        <v>867</v>
      </c>
      <c r="F13" s="102">
        <v>95</v>
      </c>
      <c r="G13" s="50">
        <v>248</v>
      </c>
      <c r="H13" s="56"/>
      <c r="I13" s="54" t="str">
        <f t="shared" si="0"/>
        <v>JN49DT</v>
      </c>
      <c r="J13" s="54">
        <f t="shared" si="1"/>
        <v>8.25</v>
      </c>
      <c r="K13" s="54">
        <f t="shared" si="2"/>
        <v>49.791666666666664</v>
      </c>
      <c r="L13" s="54" t="str">
        <f t="shared" si="3"/>
        <v>IO62IJ</v>
      </c>
      <c r="M13" s="54">
        <f t="shared" si="4"/>
        <v>-7.333333333333333</v>
      </c>
      <c r="N13" s="54">
        <f t="shared" si="5"/>
        <v>52.375</v>
      </c>
      <c r="O13" s="58">
        <f t="shared" si="6"/>
        <v>0.1763169345531912</v>
      </c>
      <c r="P13" s="59">
        <f t="shared" si="7"/>
        <v>1123.368085118747</v>
      </c>
      <c r="Q13" s="59">
        <f t="shared" si="8"/>
        <v>69.22679513590302</v>
      </c>
      <c r="R13" s="59">
        <f t="shared" si="9"/>
        <v>290.773204864097</v>
      </c>
      <c r="S13" s="126" t="s">
        <v>1407</v>
      </c>
    </row>
    <row r="14" spans="1:19" ht="12.75">
      <c r="A14" s="49">
        <v>432404</v>
      </c>
      <c r="B14" s="50" t="s">
        <v>868</v>
      </c>
      <c r="C14" s="50" t="s">
        <v>869</v>
      </c>
      <c r="D14" s="51" t="s">
        <v>894</v>
      </c>
      <c r="E14" s="51" t="s">
        <v>737</v>
      </c>
      <c r="F14" s="51" t="s">
        <v>897</v>
      </c>
      <c r="G14" s="100">
        <v>114</v>
      </c>
      <c r="H14" s="52"/>
      <c r="I14" s="54" t="str">
        <f t="shared" si="0"/>
        <v>JN49DT</v>
      </c>
      <c r="J14" s="54">
        <f t="shared" si="1"/>
        <v>8.25</v>
      </c>
      <c r="K14" s="54">
        <f t="shared" si="2"/>
        <v>49.791666666666664</v>
      </c>
      <c r="L14" s="54" t="str">
        <f t="shared" si="3"/>
        <v>JN23MM</v>
      </c>
      <c r="M14" s="54">
        <f t="shared" si="4"/>
        <v>5</v>
      </c>
      <c r="N14" s="54">
        <f t="shared" si="5"/>
        <v>43.5</v>
      </c>
      <c r="O14" s="58">
        <f t="shared" si="6"/>
        <v>0.11648097343386299</v>
      </c>
      <c r="P14" s="59">
        <f t="shared" si="7"/>
        <v>742.1352260391712</v>
      </c>
      <c r="Q14" s="59">
        <f t="shared" si="8"/>
        <v>159.27710270284285</v>
      </c>
      <c r="R14" s="59">
        <f t="shared" si="9"/>
        <v>200.72289729715715</v>
      </c>
      <c r="S14" s="126" t="s">
        <v>1407</v>
      </c>
    </row>
    <row r="15" spans="1:19" ht="12.75">
      <c r="A15" s="49">
        <v>432405</v>
      </c>
      <c r="B15" s="50" t="s">
        <v>872</v>
      </c>
      <c r="C15" s="50" t="s">
        <v>873</v>
      </c>
      <c r="D15" s="51" t="s">
        <v>1061</v>
      </c>
      <c r="E15" s="51" t="s">
        <v>1082</v>
      </c>
      <c r="F15" s="51" t="s">
        <v>1083</v>
      </c>
      <c r="G15" s="100">
        <v>85</v>
      </c>
      <c r="H15" s="52"/>
      <c r="I15" s="54" t="str">
        <f t="shared" si="0"/>
        <v>JN49DT</v>
      </c>
      <c r="J15" s="54">
        <f t="shared" si="1"/>
        <v>8.25</v>
      </c>
      <c r="K15" s="54">
        <f t="shared" si="2"/>
        <v>49.791666666666664</v>
      </c>
      <c r="L15" s="54" t="str">
        <f t="shared" si="3"/>
        <v>KN06PW</v>
      </c>
      <c r="M15" s="54">
        <f t="shared" si="4"/>
        <v>21.25</v>
      </c>
      <c r="N15" s="54">
        <f t="shared" si="5"/>
        <v>46.916666666666664</v>
      </c>
      <c r="O15" s="58">
        <f t="shared" si="6"/>
        <v>0.1586625379259099</v>
      </c>
      <c r="P15" s="59">
        <f t="shared" si="7"/>
        <v>1010.8866278873497</v>
      </c>
      <c r="Q15" s="59">
        <f t="shared" si="8"/>
        <v>103.46395424459779</v>
      </c>
      <c r="R15" s="59">
        <f t="shared" si="9"/>
        <v>103.46395424459779</v>
      </c>
      <c r="S15" s="126" t="s">
        <v>1407</v>
      </c>
    </row>
    <row r="16" spans="1:19" ht="12.75">
      <c r="A16" s="49">
        <v>432405</v>
      </c>
      <c r="B16" s="50" t="s">
        <v>467</v>
      </c>
      <c r="C16" s="50" t="s">
        <v>468</v>
      </c>
      <c r="D16" s="50">
        <v>2</v>
      </c>
      <c r="E16" s="102" t="s">
        <v>870</v>
      </c>
      <c r="F16" s="102" t="s">
        <v>735</v>
      </c>
      <c r="G16" s="50">
        <v>20</v>
      </c>
      <c r="H16" s="56" t="s">
        <v>871</v>
      </c>
      <c r="I16" s="54" t="str">
        <f t="shared" si="0"/>
        <v>JN49DT</v>
      </c>
      <c r="J16" s="54">
        <f t="shared" si="1"/>
        <v>8.25</v>
      </c>
      <c r="K16" s="54">
        <f t="shared" si="2"/>
        <v>49.791666666666664</v>
      </c>
      <c r="L16" s="54" t="str">
        <f t="shared" si="3"/>
        <v>JO22KH</v>
      </c>
      <c r="M16" s="54">
        <f t="shared" si="4"/>
        <v>4.833333333333333</v>
      </c>
      <c r="N16" s="54">
        <f t="shared" si="5"/>
        <v>52.291666666666664</v>
      </c>
      <c r="O16" s="58">
        <f t="shared" si="6"/>
        <v>0.05751659367433026</v>
      </c>
      <c r="P16" s="59">
        <f t="shared" si="7"/>
        <v>366.4554732772604</v>
      </c>
      <c r="Q16" s="59">
        <f t="shared" si="8"/>
        <v>39.35418516397402</v>
      </c>
      <c r="R16" s="59">
        <f t="shared" si="9"/>
        <v>320.645814836026</v>
      </c>
      <c r="S16" s="126" t="s">
        <v>1407</v>
      </c>
    </row>
    <row r="17" spans="1:19" ht="12.75">
      <c r="A17" s="49">
        <v>432405</v>
      </c>
      <c r="B17" s="50" t="s">
        <v>494</v>
      </c>
      <c r="C17" s="50" t="s">
        <v>364</v>
      </c>
      <c r="D17" s="51">
        <v>50</v>
      </c>
      <c r="E17" s="51" t="s">
        <v>1115</v>
      </c>
      <c r="F17" s="51" t="s">
        <v>897</v>
      </c>
      <c r="G17" s="50">
        <v>65</v>
      </c>
      <c r="H17" s="52"/>
      <c r="I17" s="54" t="str">
        <f t="shared" si="0"/>
        <v>JN49DT</v>
      </c>
      <c r="J17" s="54">
        <f t="shared" si="1"/>
        <v>8.25</v>
      </c>
      <c r="K17" s="54">
        <f t="shared" si="2"/>
        <v>49.791666666666664</v>
      </c>
      <c r="L17" s="54" t="str">
        <f t="shared" si="3"/>
        <v>JO97CJ</v>
      </c>
      <c r="M17" s="54">
        <f t="shared" si="4"/>
        <v>18.166666666666668</v>
      </c>
      <c r="N17" s="54">
        <f t="shared" si="5"/>
        <v>57.375</v>
      </c>
      <c r="O17" s="58">
        <f t="shared" si="6"/>
        <v>0.1672046652880772</v>
      </c>
      <c r="P17" s="59">
        <f t="shared" si="7"/>
        <v>1065.3110839499263</v>
      </c>
      <c r="Q17" s="59">
        <f t="shared" si="8"/>
        <v>33.9101233280294</v>
      </c>
      <c r="R17" s="59">
        <f t="shared" si="9"/>
        <v>33.9101233280294</v>
      </c>
      <c r="S17" s="126" t="s">
        <v>1407</v>
      </c>
    </row>
    <row r="18" spans="1:19" ht="12.75">
      <c r="A18" s="99">
        <v>432406</v>
      </c>
      <c r="B18" s="100" t="s">
        <v>545</v>
      </c>
      <c r="C18" s="100" t="s">
        <v>546</v>
      </c>
      <c r="D18" s="100">
        <v>0.05</v>
      </c>
      <c r="E18" s="101" t="s">
        <v>875</v>
      </c>
      <c r="F18" s="101" t="s">
        <v>874</v>
      </c>
      <c r="G18" s="100">
        <v>602</v>
      </c>
      <c r="H18" s="56"/>
      <c r="I18" s="54" t="str">
        <f t="shared" si="0"/>
        <v>JN49DT</v>
      </c>
      <c r="J18" s="54">
        <f t="shared" si="1"/>
        <v>8.25</v>
      </c>
      <c r="K18" s="54">
        <f t="shared" si="2"/>
        <v>49.791666666666664</v>
      </c>
      <c r="L18" s="54" t="str">
        <f t="shared" si="3"/>
        <v>JN89QQ</v>
      </c>
      <c r="M18" s="54">
        <f t="shared" si="4"/>
        <v>17.333333333333332</v>
      </c>
      <c r="N18" s="54">
        <f t="shared" si="5"/>
        <v>49.666666666666664</v>
      </c>
      <c r="O18" s="58">
        <f t="shared" si="6"/>
        <v>0.10243725642666734</v>
      </c>
      <c r="P18" s="59">
        <f t="shared" si="7"/>
        <v>652.6584918712257</v>
      </c>
      <c r="Q18" s="59">
        <f t="shared" si="8"/>
        <v>87.74873505630916</v>
      </c>
      <c r="R18" s="59">
        <f t="shared" si="9"/>
        <v>87.74873505630916</v>
      </c>
      <c r="S18" s="126" t="s">
        <v>1407</v>
      </c>
    </row>
    <row r="19" spans="1:19" ht="12.75">
      <c r="A19" s="49">
        <v>432407</v>
      </c>
      <c r="B19" s="50" t="s">
        <v>465</v>
      </c>
      <c r="C19" s="50" t="s">
        <v>466</v>
      </c>
      <c r="D19" s="51" t="s">
        <v>901</v>
      </c>
      <c r="E19" s="51" t="s">
        <v>737</v>
      </c>
      <c r="F19" s="51" t="s">
        <v>897</v>
      </c>
      <c r="G19" s="50">
        <v>60</v>
      </c>
      <c r="H19" s="52"/>
      <c r="I19" s="54" t="str">
        <f t="shared" si="0"/>
        <v>JN49DT</v>
      </c>
      <c r="J19" s="54">
        <f t="shared" si="1"/>
        <v>8.25</v>
      </c>
      <c r="K19" s="54">
        <f t="shared" si="2"/>
        <v>49.791666666666664</v>
      </c>
      <c r="L19" s="54" t="str">
        <f t="shared" si="3"/>
        <v>JO32CD</v>
      </c>
      <c r="M19" s="54">
        <f t="shared" si="4"/>
        <v>6.166666666666667</v>
      </c>
      <c r="N19" s="54">
        <f t="shared" si="5"/>
        <v>52.125</v>
      </c>
      <c r="O19" s="58">
        <f t="shared" si="6"/>
        <v>0.04671824819372561</v>
      </c>
      <c r="P19" s="59">
        <f t="shared" si="7"/>
        <v>297.655974716684</v>
      </c>
      <c r="Q19" s="59">
        <f t="shared" si="8"/>
        <v>28.54843516465762</v>
      </c>
      <c r="R19" s="59">
        <f t="shared" si="9"/>
        <v>331.45156483534237</v>
      </c>
      <c r="S19" s="126" t="s">
        <v>1407</v>
      </c>
    </row>
    <row r="20" spans="1:19" ht="12.75">
      <c r="A20" s="49">
        <v>432408</v>
      </c>
      <c r="B20" s="50" t="s">
        <v>877</v>
      </c>
      <c r="C20" s="50" t="s">
        <v>325</v>
      </c>
      <c r="D20" s="51" t="s">
        <v>1026</v>
      </c>
      <c r="E20" s="51" t="s">
        <v>963</v>
      </c>
      <c r="F20" s="51" t="s">
        <v>1114</v>
      </c>
      <c r="G20" s="100">
        <v>165</v>
      </c>
      <c r="H20" s="52"/>
      <c r="I20" s="54" t="str">
        <f t="shared" si="0"/>
        <v>JN49DT</v>
      </c>
      <c r="J20" s="54">
        <f t="shared" si="1"/>
        <v>8.25</v>
      </c>
      <c r="K20" s="54">
        <f t="shared" si="2"/>
        <v>49.791666666666664</v>
      </c>
      <c r="L20" s="54" t="str">
        <f t="shared" si="3"/>
        <v>IN87KW</v>
      </c>
      <c r="M20" s="54">
        <f t="shared" si="4"/>
        <v>-3.1666666666666665</v>
      </c>
      <c r="N20" s="54">
        <f t="shared" si="5"/>
        <v>47.916666666666664</v>
      </c>
      <c r="O20" s="58">
        <f t="shared" si="6"/>
        <v>0.13498255888028643</v>
      </c>
      <c r="P20" s="59">
        <f t="shared" si="7"/>
        <v>860.014377393969</v>
      </c>
      <c r="Q20" s="59">
        <f t="shared" si="8"/>
        <v>99.66435738182022</v>
      </c>
      <c r="R20" s="59">
        <f t="shared" si="9"/>
        <v>260.3356426181798</v>
      </c>
      <c r="S20" s="126" t="s">
        <v>1407</v>
      </c>
    </row>
    <row r="21" spans="1:19" ht="12.75">
      <c r="A21" s="49">
        <v>432410</v>
      </c>
      <c r="B21" s="50" t="s">
        <v>60</v>
      </c>
      <c r="C21" s="50" t="s">
        <v>59</v>
      </c>
      <c r="D21" s="51" t="s">
        <v>945</v>
      </c>
      <c r="E21" s="51" t="s">
        <v>830</v>
      </c>
      <c r="F21" s="51" t="s">
        <v>897</v>
      </c>
      <c r="G21" s="100">
        <v>650</v>
      </c>
      <c r="H21" s="56" t="s">
        <v>878</v>
      </c>
      <c r="I21" s="54" t="str">
        <f t="shared" si="0"/>
        <v>JN49DT</v>
      </c>
      <c r="J21" s="54">
        <f t="shared" si="1"/>
        <v>8.25</v>
      </c>
      <c r="K21" s="54">
        <f t="shared" si="2"/>
        <v>49.791666666666664</v>
      </c>
      <c r="L21" s="54" t="str">
        <f t="shared" si="3"/>
        <v>JN69EQ</v>
      </c>
      <c r="M21" s="54">
        <f t="shared" si="4"/>
        <v>12.333333333333334</v>
      </c>
      <c r="N21" s="54">
        <f t="shared" si="5"/>
        <v>49.666666666666664</v>
      </c>
      <c r="O21" s="58">
        <f t="shared" si="6"/>
        <v>0.046113400634950175</v>
      </c>
      <c r="P21" s="59">
        <f t="shared" si="7"/>
        <v>293.80230946545805</v>
      </c>
      <c r="Q21" s="59">
        <f t="shared" si="8"/>
        <v>91.15217510476803</v>
      </c>
      <c r="R21" s="59">
        <f t="shared" si="9"/>
        <v>91.15217510476803</v>
      </c>
      <c r="S21" s="126" t="s">
        <v>1407</v>
      </c>
    </row>
    <row r="22" spans="1:19" ht="12.75">
      <c r="A22" s="49">
        <v>432412</v>
      </c>
      <c r="B22" s="50" t="s">
        <v>75</v>
      </c>
      <c r="C22" s="50" t="s">
        <v>76</v>
      </c>
      <c r="D22" s="51" t="s">
        <v>945</v>
      </c>
      <c r="E22" s="51" t="s">
        <v>1116</v>
      </c>
      <c r="F22" s="51" t="s">
        <v>897</v>
      </c>
      <c r="G22" s="100">
        <v>45</v>
      </c>
      <c r="H22" s="56" t="s">
        <v>77</v>
      </c>
      <c r="I22" s="54" t="str">
        <f t="shared" si="0"/>
        <v>JN49DT</v>
      </c>
      <c r="J22" s="54">
        <f t="shared" si="1"/>
        <v>8.25</v>
      </c>
      <c r="K22" s="54">
        <f t="shared" si="2"/>
        <v>49.791666666666664</v>
      </c>
      <c r="L22" s="54" t="str">
        <f t="shared" si="3"/>
        <v>JO31GT</v>
      </c>
      <c r="M22" s="54">
        <f t="shared" si="4"/>
        <v>6.5</v>
      </c>
      <c r="N22" s="54">
        <f t="shared" si="5"/>
        <v>51.791666666666664</v>
      </c>
      <c r="O22" s="58">
        <f t="shared" si="6"/>
        <v>0.03988772065441326</v>
      </c>
      <c r="P22" s="59">
        <f t="shared" si="7"/>
        <v>254.13663460546323</v>
      </c>
      <c r="Q22" s="59">
        <f t="shared" si="8"/>
        <v>28.27304406466272</v>
      </c>
      <c r="R22" s="59">
        <f t="shared" si="9"/>
        <v>331.7269559353373</v>
      </c>
      <c r="S22" s="126" t="s">
        <v>1407</v>
      </c>
    </row>
    <row r="23" spans="1:19" ht="12.75">
      <c r="A23" s="49">
        <v>432412</v>
      </c>
      <c r="B23" s="50" t="s">
        <v>479</v>
      </c>
      <c r="C23" s="50" t="s">
        <v>480</v>
      </c>
      <c r="D23" s="50">
        <v>10</v>
      </c>
      <c r="E23" s="102" t="s">
        <v>822</v>
      </c>
      <c r="F23" s="102" t="s">
        <v>735</v>
      </c>
      <c r="G23" s="50">
        <v>175</v>
      </c>
      <c r="H23" s="56"/>
      <c r="I23" s="54" t="str">
        <f t="shared" si="0"/>
        <v>JN49DT</v>
      </c>
      <c r="J23" s="54">
        <f t="shared" si="1"/>
        <v>8.25</v>
      </c>
      <c r="K23" s="54">
        <f t="shared" si="2"/>
        <v>49.791666666666664</v>
      </c>
      <c r="L23" s="54" t="str">
        <f t="shared" si="3"/>
        <v>JO67EH</v>
      </c>
      <c r="M23" s="54">
        <f t="shared" si="4"/>
        <v>12.333333333333334</v>
      </c>
      <c r="N23" s="54">
        <f t="shared" si="5"/>
        <v>57.291666666666664</v>
      </c>
      <c r="O23" s="58">
        <f t="shared" si="6"/>
        <v>0.13751764002342726</v>
      </c>
      <c r="P23" s="59">
        <f t="shared" si="7"/>
        <v>876.1661398812621</v>
      </c>
      <c r="Q23" s="59">
        <f t="shared" si="8"/>
        <v>16.301167242071774</v>
      </c>
      <c r="R23" s="59">
        <f t="shared" si="9"/>
        <v>16.301167242071774</v>
      </c>
      <c r="S23" s="126" t="s">
        <v>1407</v>
      </c>
    </row>
    <row r="24" spans="1:19" ht="12.75">
      <c r="A24" s="49">
        <v>432413</v>
      </c>
      <c r="B24" s="50" t="s">
        <v>442</v>
      </c>
      <c r="C24" s="50" t="s">
        <v>443</v>
      </c>
      <c r="D24" s="51">
        <v>40</v>
      </c>
      <c r="E24" s="51" t="s">
        <v>1037</v>
      </c>
      <c r="F24" s="51">
        <v>22</v>
      </c>
      <c r="G24" s="50">
        <v>550</v>
      </c>
      <c r="H24" s="53"/>
      <c r="I24" s="54" t="str">
        <f t="shared" si="0"/>
        <v>JN49DT</v>
      </c>
      <c r="J24" s="54">
        <f t="shared" si="1"/>
        <v>8.25</v>
      </c>
      <c r="K24" s="54">
        <f t="shared" si="2"/>
        <v>49.791666666666664</v>
      </c>
      <c r="L24" s="54" t="str">
        <f t="shared" si="3"/>
        <v>IN93WC</v>
      </c>
      <c r="M24" s="54">
        <f t="shared" si="4"/>
        <v>-0.16666666666666674</v>
      </c>
      <c r="N24" s="54">
        <f t="shared" si="5"/>
        <v>43.083333333333336</v>
      </c>
      <c r="O24" s="58">
        <f t="shared" si="6"/>
        <v>0.15458483925362976</v>
      </c>
      <c r="P24" s="59">
        <f t="shared" si="7"/>
        <v>984.9063863366513</v>
      </c>
      <c r="Q24" s="59">
        <f t="shared" si="8"/>
        <v>136.02739292180632</v>
      </c>
      <c r="R24" s="59">
        <f t="shared" si="9"/>
        <v>223.97260707819368</v>
      </c>
      <c r="S24" s="126" t="s">
        <v>1407</v>
      </c>
    </row>
    <row r="25" spans="1:19" ht="12.75">
      <c r="A25" s="99">
        <v>432414</v>
      </c>
      <c r="B25" s="100" t="s">
        <v>12</v>
      </c>
      <c r="C25" s="100" t="s">
        <v>13</v>
      </c>
      <c r="D25" s="100" t="s">
        <v>823</v>
      </c>
      <c r="E25" s="101" t="s">
        <v>824</v>
      </c>
      <c r="F25" s="101" t="s">
        <v>825</v>
      </c>
      <c r="G25" s="100">
        <v>238</v>
      </c>
      <c r="H25" s="56" t="s">
        <v>14</v>
      </c>
      <c r="I25" s="54" t="str">
        <f t="shared" si="0"/>
        <v>JN49DT</v>
      </c>
      <c r="J25" s="54">
        <f t="shared" si="1"/>
        <v>8.25</v>
      </c>
      <c r="K25" s="54">
        <f t="shared" si="2"/>
        <v>49.791666666666664</v>
      </c>
      <c r="L25" s="54" t="str">
        <f t="shared" si="3"/>
        <v>JO30DU</v>
      </c>
      <c r="M25" s="54">
        <f t="shared" si="4"/>
        <v>6.25</v>
      </c>
      <c r="N25" s="54">
        <f t="shared" si="5"/>
        <v>50.833333333333336</v>
      </c>
      <c r="O25" s="58">
        <f t="shared" si="6"/>
        <v>0.028763376870753143</v>
      </c>
      <c r="P25" s="59">
        <f t="shared" si="7"/>
        <v>183.2601030566295</v>
      </c>
      <c r="Q25" s="59">
        <f t="shared" si="8"/>
        <v>50.0334219919804</v>
      </c>
      <c r="R25" s="59">
        <f t="shared" si="9"/>
        <v>309.9665780080196</v>
      </c>
      <c r="S25" s="126" t="s">
        <v>1407</v>
      </c>
    </row>
    <row r="26" spans="1:19" ht="12.75">
      <c r="A26" s="99">
        <v>432415</v>
      </c>
      <c r="B26" s="100" t="s">
        <v>78</v>
      </c>
      <c r="C26" s="100" t="s">
        <v>821</v>
      </c>
      <c r="D26" s="100" t="s">
        <v>826</v>
      </c>
      <c r="E26" s="101" t="s">
        <v>827</v>
      </c>
      <c r="F26" s="101">
        <v>30</v>
      </c>
      <c r="G26" s="100">
        <v>125</v>
      </c>
      <c r="H26" s="56" t="s">
        <v>879</v>
      </c>
      <c r="I26" s="54" t="str">
        <f t="shared" si="0"/>
        <v>JN49DT</v>
      </c>
      <c r="J26" s="54">
        <f t="shared" si="1"/>
        <v>8.25</v>
      </c>
      <c r="K26" s="54">
        <f t="shared" si="2"/>
        <v>49.791666666666664</v>
      </c>
      <c r="L26" s="54" t="str">
        <f t="shared" si="3"/>
        <v>JO42GE</v>
      </c>
      <c r="M26" s="54">
        <f t="shared" si="4"/>
        <v>8.5</v>
      </c>
      <c r="N26" s="54">
        <f t="shared" si="5"/>
        <v>52.166666666666664</v>
      </c>
      <c r="O26" s="58">
        <f t="shared" si="6"/>
        <v>0.04154243014333958</v>
      </c>
      <c r="P26" s="59">
        <f t="shared" si="7"/>
        <v>264.6792851722595</v>
      </c>
      <c r="Q26" s="59">
        <f t="shared" si="8"/>
        <v>3.6948163433505052</v>
      </c>
      <c r="R26" s="59">
        <f t="shared" si="9"/>
        <v>3.6948163433505052</v>
      </c>
      <c r="S26" s="126" t="s">
        <v>1407</v>
      </c>
    </row>
    <row r="27" spans="1:19" ht="12.75">
      <c r="A27" s="49">
        <v>432416</v>
      </c>
      <c r="B27" s="50" t="s">
        <v>331</v>
      </c>
      <c r="C27" s="50" t="s">
        <v>332</v>
      </c>
      <c r="D27" s="51" t="s">
        <v>1118</v>
      </c>
      <c r="E27" s="51" t="s">
        <v>829</v>
      </c>
      <c r="F27" s="51" t="s">
        <v>953</v>
      </c>
      <c r="G27" s="100">
        <v>40</v>
      </c>
      <c r="H27" s="52"/>
      <c r="I27" s="54" t="str">
        <f t="shared" si="0"/>
        <v>JN49DT</v>
      </c>
      <c r="J27" s="54">
        <f t="shared" si="1"/>
        <v>8.25</v>
      </c>
      <c r="K27" s="54">
        <f t="shared" si="2"/>
        <v>49.791666666666664</v>
      </c>
      <c r="L27" s="54" t="str">
        <f t="shared" si="3"/>
        <v>JO22DC</v>
      </c>
      <c r="M27" s="54">
        <f t="shared" si="4"/>
        <v>4.25</v>
      </c>
      <c r="N27" s="54">
        <f t="shared" si="5"/>
        <v>52.083333333333336</v>
      </c>
      <c r="O27" s="58">
        <f t="shared" si="6"/>
        <v>0.05944186966413323</v>
      </c>
      <c r="P27" s="59">
        <f t="shared" si="7"/>
        <v>378.7219841910921</v>
      </c>
      <c r="Q27" s="59">
        <f t="shared" si="8"/>
        <v>46.18448241999818</v>
      </c>
      <c r="R27" s="59">
        <f t="shared" si="9"/>
        <v>313.8155175800018</v>
      </c>
      <c r="S27" s="126" t="s">
        <v>1407</v>
      </c>
    </row>
    <row r="28" spans="1:19" ht="12.75">
      <c r="A28" s="49">
        <v>432417</v>
      </c>
      <c r="B28" s="50" t="s">
        <v>491</v>
      </c>
      <c r="C28" s="50" t="s">
        <v>334</v>
      </c>
      <c r="D28" s="51" t="s">
        <v>1119</v>
      </c>
      <c r="E28" s="51" t="s">
        <v>1120</v>
      </c>
      <c r="F28" s="51" t="s">
        <v>916</v>
      </c>
      <c r="G28" s="50">
        <v>307</v>
      </c>
      <c r="H28" s="52"/>
      <c r="I28" s="54" t="str">
        <f t="shared" si="0"/>
        <v>JN49DT</v>
      </c>
      <c r="J28" s="54">
        <f t="shared" si="1"/>
        <v>8.25</v>
      </c>
      <c r="K28" s="54">
        <f t="shared" si="2"/>
        <v>49.791666666666664</v>
      </c>
      <c r="L28" s="54" t="str">
        <f t="shared" si="3"/>
        <v>KP36OI</v>
      </c>
      <c r="M28" s="54">
        <f t="shared" si="4"/>
        <v>27.166666666666668</v>
      </c>
      <c r="N28" s="54">
        <f t="shared" si="5"/>
        <v>66.33333333333333</v>
      </c>
      <c r="O28" s="58">
        <f t="shared" si="6"/>
        <v>0.3343706951432548</v>
      </c>
      <c r="P28" s="59">
        <f t="shared" si="7"/>
        <v>2130.3760099662195</v>
      </c>
      <c r="Q28" s="59">
        <f t="shared" si="8"/>
        <v>23.362310808891973</v>
      </c>
      <c r="R28" s="59">
        <f t="shared" si="9"/>
        <v>23.362310808891973</v>
      </c>
      <c r="S28" s="126" t="s">
        <v>1407</v>
      </c>
    </row>
    <row r="29" spans="1:19" ht="12.75">
      <c r="A29" s="49">
        <v>432418</v>
      </c>
      <c r="B29" s="50" t="s">
        <v>880</v>
      </c>
      <c r="C29" s="50" t="s">
        <v>881</v>
      </c>
      <c r="D29" s="51" t="s">
        <v>945</v>
      </c>
      <c r="E29" s="51" t="s">
        <v>737</v>
      </c>
      <c r="F29" s="51" t="s">
        <v>897</v>
      </c>
      <c r="G29" s="100">
        <v>80</v>
      </c>
      <c r="H29" s="52"/>
      <c r="I29" s="54" t="str">
        <f t="shared" si="0"/>
        <v>JN49DT</v>
      </c>
      <c r="J29" s="54">
        <f t="shared" si="1"/>
        <v>8.25</v>
      </c>
      <c r="K29" s="54">
        <f t="shared" si="2"/>
        <v>49.791666666666664</v>
      </c>
      <c r="L29" s="54" t="str">
        <f t="shared" si="3"/>
        <v>IN95OX</v>
      </c>
      <c r="M29" s="54">
        <f t="shared" si="4"/>
        <v>-0.8333333333333333</v>
      </c>
      <c r="N29" s="54">
        <f t="shared" si="5"/>
        <v>45.958333333333336</v>
      </c>
      <c r="O29" s="58">
        <f t="shared" si="6"/>
        <v>0.12550286717884984</v>
      </c>
      <c r="P29" s="59">
        <f t="shared" si="7"/>
        <v>799.616417656606</v>
      </c>
      <c r="Q29" s="59">
        <f t="shared" si="8"/>
        <v>118.74452355268619</v>
      </c>
      <c r="R29" s="59">
        <f t="shared" si="9"/>
        <v>241.2554764473138</v>
      </c>
      <c r="S29" s="126" t="s">
        <v>1407</v>
      </c>
    </row>
    <row r="30" spans="1:19" ht="12.75">
      <c r="A30" s="99">
        <v>432420</v>
      </c>
      <c r="B30" s="100" t="s">
        <v>93</v>
      </c>
      <c r="C30" s="100" t="s">
        <v>94</v>
      </c>
      <c r="D30" s="100" t="s">
        <v>778</v>
      </c>
      <c r="E30" s="101" t="s">
        <v>828</v>
      </c>
      <c r="F30" s="101" t="s">
        <v>735</v>
      </c>
      <c r="G30" s="100">
        <v>300</v>
      </c>
      <c r="H30" s="56" t="s">
        <v>95</v>
      </c>
      <c r="I30" s="54" t="str">
        <f t="shared" si="0"/>
        <v>JN49DT</v>
      </c>
      <c r="J30" s="54">
        <f t="shared" si="1"/>
        <v>8.25</v>
      </c>
      <c r="K30" s="54">
        <f t="shared" si="2"/>
        <v>49.791666666666664</v>
      </c>
      <c r="L30" s="54" t="str">
        <f t="shared" si="3"/>
        <v>JO54IF</v>
      </c>
      <c r="M30" s="54">
        <f t="shared" si="4"/>
        <v>10.666666666666666</v>
      </c>
      <c r="N30" s="54">
        <f t="shared" si="5"/>
        <v>54.208333333333336</v>
      </c>
      <c r="O30" s="58">
        <f t="shared" si="6"/>
        <v>0.08132924923754326</v>
      </c>
      <c r="P30" s="59">
        <f t="shared" si="7"/>
        <v>518.1730456671594</v>
      </c>
      <c r="Q30" s="59">
        <f t="shared" si="8"/>
        <v>17.6711204757567</v>
      </c>
      <c r="R30" s="59">
        <f t="shared" si="9"/>
        <v>17.6711204757567</v>
      </c>
      <c r="S30" s="126" t="s">
        <v>1407</v>
      </c>
    </row>
    <row r="31" spans="1:19" ht="12.75">
      <c r="A31" s="49">
        <v>432420</v>
      </c>
      <c r="B31" s="50" t="s">
        <v>1121</v>
      </c>
      <c r="C31" s="50" t="s">
        <v>1122</v>
      </c>
      <c r="D31" s="51" t="s">
        <v>941</v>
      </c>
      <c r="E31" s="51" t="s">
        <v>737</v>
      </c>
      <c r="F31" s="51" t="s">
        <v>897</v>
      </c>
      <c r="G31" s="51" t="s">
        <v>1185</v>
      </c>
      <c r="H31" s="52"/>
      <c r="I31" s="54" t="str">
        <f t="shared" si="0"/>
        <v>JN49DT</v>
      </c>
      <c r="J31" s="54">
        <f t="shared" si="1"/>
        <v>8.25</v>
      </c>
      <c r="K31" s="54">
        <f t="shared" si="2"/>
        <v>49.791666666666664</v>
      </c>
      <c r="L31" s="54" t="str">
        <f t="shared" si="3"/>
        <v>JN12BL</v>
      </c>
      <c r="M31" s="54">
        <f t="shared" si="4"/>
        <v>2.0833333333333335</v>
      </c>
      <c r="N31" s="54">
        <f t="shared" si="5"/>
        <v>42.458333333333336</v>
      </c>
      <c r="O31" s="58">
        <f t="shared" si="6"/>
        <v>0.14802414084259952</v>
      </c>
      <c r="P31" s="59">
        <f t="shared" si="7"/>
        <v>943.1062085504543</v>
      </c>
      <c r="Q31" s="59">
        <f t="shared" si="8"/>
        <v>147.49603352361913</v>
      </c>
      <c r="R31" s="59">
        <f t="shared" si="9"/>
        <v>212.50396647638087</v>
      </c>
      <c r="S31" s="126" t="s">
        <v>1407</v>
      </c>
    </row>
    <row r="32" spans="1:19" ht="12.75">
      <c r="A32" s="49">
        <v>432423</v>
      </c>
      <c r="B32" s="50" t="s">
        <v>447</v>
      </c>
      <c r="C32" s="50" t="s">
        <v>338</v>
      </c>
      <c r="D32" s="50">
        <v>0.5</v>
      </c>
      <c r="E32" s="102" t="s">
        <v>882</v>
      </c>
      <c r="F32" s="102" t="s">
        <v>735</v>
      </c>
      <c r="G32" s="50">
        <v>50</v>
      </c>
      <c r="H32" s="56"/>
      <c r="I32" s="54" t="str">
        <f t="shared" si="0"/>
        <v>JN49DT</v>
      </c>
      <c r="J32" s="54">
        <f t="shared" si="1"/>
        <v>8.25</v>
      </c>
      <c r="K32" s="54">
        <f t="shared" si="2"/>
        <v>49.791666666666664</v>
      </c>
      <c r="L32" s="54" t="str">
        <f t="shared" si="3"/>
        <v>JO22WW</v>
      </c>
      <c r="M32" s="54">
        <f t="shared" si="4"/>
        <v>5.833333333333333</v>
      </c>
      <c r="N32" s="54">
        <f t="shared" si="5"/>
        <v>52.916666666666664</v>
      </c>
      <c r="O32" s="58">
        <f t="shared" si="6"/>
        <v>0.06056052953203084</v>
      </c>
      <c r="P32" s="59">
        <f t="shared" si="7"/>
        <v>385.8493018074281</v>
      </c>
      <c r="Q32" s="59">
        <f t="shared" si="8"/>
        <v>24.84019803596878</v>
      </c>
      <c r="R32" s="59">
        <f t="shared" si="9"/>
        <v>335.1598019640312</v>
      </c>
      <c r="S32" s="126" t="s">
        <v>1407</v>
      </c>
    </row>
    <row r="33" spans="1:19" ht="12.75">
      <c r="A33" s="99">
        <v>432425</v>
      </c>
      <c r="B33" s="100" t="s">
        <v>884</v>
      </c>
      <c r="C33" s="100" t="s">
        <v>885</v>
      </c>
      <c r="D33" s="100">
        <v>10</v>
      </c>
      <c r="E33" s="101"/>
      <c r="F33" s="101" t="s">
        <v>735</v>
      </c>
      <c r="G33" s="100">
        <v>585</v>
      </c>
      <c r="H33" s="56"/>
      <c r="I33" s="54" t="str">
        <f t="shared" si="0"/>
        <v>JN49DT</v>
      </c>
      <c r="J33" s="54">
        <f t="shared" si="1"/>
        <v>8.25</v>
      </c>
      <c r="K33" s="54">
        <f t="shared" si="2"/>
        <v>49.791666666666664</v>
      </c>
      <c r="L33" s="54" t="str">
        <f t="shared" si="3"/>
        <v>JN49RV</v>
      </c>
      <c r="M33" s="54">
        <f t="shared" si="4"/>
        <v>9.416666666666666</v>
      </c>
      <c r="N33" s="54">
        <f t="shared" si="5"/>
        <v>49.875</v>
      </c>
      <c r="O33" s="58">
        <f t="shared" si="6"/>
        <v>0.013214020906778812</v>
      </c>
      <c r="P33" s="59">
        <f t="shared" si="7"/>
        <v>84.19049140335984</v>
      </c>
      <c r="Q33" s="59">
        <f t="shared" si="8"/>
        <v>83.23527374242785</v>
      </c>
      <c r="R33" s="59">
        <f t="shared" si="9"/>
        <v>83.23527374242785</v>
      </c>
      <c r="S33" s="126" t="s">
        <v>1407</v>
      </c>
    </row>
    <row r="34" spans="1:19" ht="12.75">
      <c r="A34" s="49">
        <v>432425</v>
      </c>
      <c r="B34" s="50" t="s">
        <v>474</v>
      </c>
      <c r="C34" s="50" t="s">
        <v>342</v>
      </c>
      <c r="D34" s="50">
        <v>10</v>
      </c>
      <c r="E34" s="102" t="s">
        <v>876</v>
      </c>
      <c r="F34" s="102" t="s">
        <v>735</v>
      </c>
      <c r="G34" s="50">
        <v>470</v>
      </c>
      <c r="H34" s="56" t="s">
        <v>883</v>
      </c>
      <c r="I34" s="54" t="str">
        <f t="shared" si="0"/>
        <v>JN49DT</v>
      </c>
      <c r="J34" s="54">
        <f t="shared" si="1"/>
        <v>8.25</v>
      </c>
      <c r="K34" s="54">
        <f t="shared" si="2"/>
        <v>49.791666666666664</v>
      </c>
      <c r="L34" s="54" t="str">
        <f t="shared" si="3"/>
        <v>JM08PV</v>
      </c>
      <c r="M34" s="54">
        <f t="shared" si="4"/>
        <v>1.25</v>
      </c>
      <c r="N34" s="54">
        <f t="shared" si="5"/>
        <v>38.875</v>
      </c>
      <c r="O34" s="58">
        <f t="shared" si="6"/>
        <v>0.20939206829002388</v>
      </c>
      <c r="P34" s="59">
        <f t="shared" si="7"/>
        <v>1334.0996846962291</v>
      </c>
      <c r="Q34" s="59">
        <f t="shared" si="8"/>
        <v>152.84258164682538</v>
      </c>
      <c r="R34" s="59">
        <f t="shared" si="9"/>
        <v>207.15741835317462</v>
      </c>
      <c r="S34" s="126" t="s">
        <v>1407</v>
      </c>
    </row>
    <row r="35" spans="1:19" ht="12.75">
      <c r="A35" s="49">
        <v>432425</v>
      </c>
      <c r="B35" s="50" t="s">
        <v>407</v>
      </c>
      <c r="C35" s="50" t="s">
        <v>408</v>
      </c>
      <c r="D35" s="51" t="s">
        <v>894</v>
      </c>
      <c r="E35" s="51"/>
      <c r="F35" s="51" t="s">
        <v>897</v>
      </c>
      <c r="G35" s="51"/>
      <c r="H35" s="53"/>
      <c r="I35" s="54" t="str">
        <f t="shared" si="0"/>
        <v>JN49DT</v>
      </c>
      <c r="J35" s="54">
        <f t="shared" si="1"/>
        <v>8.25</v>
      </c>
      <c r="K35" s="54">
        <f t="shared" si="2"/>
        <v>49.791666666666664</v>
      </c>
      <c r="L35" s="54" t="str">
        <f t="shared" si="3"/>
        <v>KO25GC</v>
      </c>
      <c r="M35" s="54">
        <f t="shared" si="4"/>
        <v>24.5</v>
      </c>
      <c r="N35" s="54">
        <f t="shared" si="5"/>
        <v>55.083333333333336</v>
      </c>
      <c r="O35" s="58">
        <f t="shared" si="6"/>
        <v>0.19536950959494503</v>
      </c>
      <c r="P35" s="59">
        <f t="shared" si="7"/>
        <v>1244.7577564822734</v>
      </c>
      <c r="Q35" s="59">
        <f t="shared" si="8"/>
        <v>55.59544840804892</v>
      </c>
      <c r="R35" s="59">
        <f t="shared" si="9"/>
        <v>55.59544840804892</v>
      </c>
      <c r="S35" s="126" t="s">
        <v>1407</v>
      </c>
    </row>
    <row r="36" spans="1:19" ht="12.75">
      <c r="A36" s="49">
        <v>432429</v>
      </c>
      <c r="B36" s="50" t="s">
        <v>989</v>
      </c>
      <c r="C36" s="50" t="s">
        <v>990</v>
      </c>
      <c r="D36" s="51" t="s">
        <v>991</v>
      </c>
      <c r="E36" s="51"/>
      <c r="F36" s="51" t="s">
        <v>897</v>
      </c>
      <c r="G36" s="51"/>
      <c r="H36" s="52" t="s">
        <v>883</v>
      </c>
      <c r="I36" s="54" t="str">
        <f t="shared" si="0"/>
        <v>JN49DT</v>
      </c>
      <c r="J36" s="54">
        <f t="shared" si="1"/>
        <v>8.25</v>
      </c>
      <c r="K36" s="54">
        <f aca="true" t="shared" si="10" ref="K36:K67">(CODE(MID(I36,2,1))-74)*10+MID(I36,4,1)*1+(CODE(MID(I36,6,1))-65)/24</f>
        <v>49.791666666666664</v>
      </c>
      <c r="L36" s="54" t="str">
        <f aca="true" t="shared" si="11" ref="L36:L67">UPPER(C36)</f>
        <v>JN45MW</v>
      </c>
      <c r="M36" s="54">
        <f t="shared" si="4"/>
        <v>9</v>
      </c>
      <c r="N36" s="54">
        <f aca="true" t="shared" si="12" ref="N36:N67">(CODE(MID(L36,2,1))-74)*10+MID(L36,4,1)*1+(CODE(MID(L36,6,1))-65)/24</f>
        <v>45.916666666666664</v>
      </c>
      <c r="O36" s="58">
        <f aca="true" t="shared" si="13" ref="O36:O67">ACOS(SIN(N36*PI()/180)*SIN(K36*PI()/180)+COS(N36*PI()/180)*COS(K36*PI()/180)*COS((J36-M36)*PI()/180))</f>
        <v>0.06819849954127122</v>
      </c>
      <c r="P36" s="59">
        <f aca="true" t="shared" si="14" ref="P36:P67">IF(C36="","",6371.3*O36)</f>
        <v>434.5131001273013</v>
      </c>
      <c r="Q36" s="59">
        <f aca="true" t="shared" si="15" ref="Q36:Q67">ACOS((SIN(N36*PI()/180)-SIN(K36*PI()/180)*COS(O36))/(COS(K36*PI()/180)*SIN(O36)))*180/PI()</f>
        <v>172.32044071688085</v>
      </c>
      <c r="R36" s="59">
        <f aca="true" t="shared" si="16" ref="R36:R67">IF(C36="","",IF((SIN((M36-J36)*PI()/180))&lt;0,360-Q36,Q36))</f>
        <v>172.32044071688085</v>
      </c>
      <c r="S36" s="126" t="s">
        <v>1407</v>
      </c>
    </row>
    <row r="37" spans="1:19" ht="12.75">
      <c r="A37" s="99">
        <v>432430</v>
      </c>
      <c r="B37" s="100" t="s">
        <v>512</v>
      </c>
      <c r="C37" s="100" t="s">
        <v>240</v>
      </c>
      <c r="D37" s="100" t="s">
        <v>778</v>
      </c>
      <c r="E37" s="101"/>
      <c r="F37" s="101" t="s">
        <v>735</v>
      </c>
      <c r="G37" s="100">
        <v>532</v>
      </c>
      <c r="H37" s="56"/>
      <c r="I37" s="54" t="str">
        <f t="shared" si="0"/>
        <v>JN49DT</v>
      </c>
      <c r="J37" s="54">
        <f t="shared" si="1"/>
        <v>8.25</v>
      </c>
      <c r="K37" s="54">
        <f t="shared" si="10"/>
        <v>49.791666666666664</v>
      </c>
      <c r="L37" s="54" t="str">
        <f t="shared" si="11"/>
        <v>JN58KR</v>
      </c>
      <c r="M37" s="54">
        <f t="shared" si="4"/>
        <v>10.833333333333334</v>
      </c>
      <c r="N37" s="54">
        <f t="shared" si="12"/>
        <v>48.708333333333336</v>
      </c>
      <c r="O37" s="58">
        <f t="shared" si="13"/>
        <v>0.034978514061891675</v>
      </c>
      <c r="P37" s="59">
        <f t="shared" si="14"/>
        <v>222.85860664253045</v>
      </c>
      <c r="Q37" s="59">
        <f t="shared" si="15"/>
        <v>121.73461626277144</v>
      </c>
      <c r="R37" s="59">
        <f t="shared" si="16"/>
        <v>121.73461626277144</v>
      </c>
      <c r="S37" s="126" t="s">
        <v>1407</v>
      </c>
    </row>
    <row r="38" spans="1:19" ht="12.75">
      <c r="A38" s="49">
        <v>432430</v>
      </c>
      <c r="B38" s="50" t="s">
        <v>481</v>
      </c>
      <c r="C38" s="50" t="s">
        <v>482</v>
      </c>
      <c r="D38" s="51" t="s">
        <v>1088</v>
      </c>
      <c r="E38" s="51" t="s">
        <v>830</v>
      </c>
      <c r="F38" s="51" t="s">
        <v>897</v>
      </c>
      <c r="G38" s="51"/>
      <c r="H38" s="52"/>
      <c r="I38" s="54" t="str">
        <f t="shared" si="0"/>
        <v>JN49DT</v>
      </c>
      <c r="J38" s="54">
        <f t="shared" si="1"/>
        <v>8.25</v>
      </c>
      <c r="K38" s="54">
        <f t="shared" si="10"/>
        <v>49.791666666666664</v>
      </c>
      <c r="L38" s="54" t="str">
        <f t="shared" si="11"/>
        <v>JN97KR</v>
      </c>
      <c r="M38" s="54">
        <f t="shared" si="4"/>
        <v>18.833333333333332</v>
      </c>
      <c r="N38" s="54">
        <f t="shared" si="12"/>
        <v>47.708333333333336</v>
      </c>
      <c r="O38" s="58">
        <f t="shared" si="13"/>
        <v>0.12697702129833544</v>
      </c>
      <c r="P38" s="59">
        <f t="shared" si="14"/>
        <v>809.0086957980845</v>
      </c>
      <c r="Q38" s="59">
        <f t="shared" si="15"/>
        <v>102.59359273361734</v>
      </c>
      <c r="R38" s="59">
        <f t="shared" si="16"/>
        <v>102.59359273361734</v>
      </c>
      <c r="S38" s="126" t="s">
        <v>1407</v>
      </c>
    </row>
    <row r="39" spans="1:19" ht="12.75">
      <c r="A39" s="49">
        <v>432432</v>
      </c>
      <c r="B39" s="50" t="s">
        <v>1125</v>
      </c>
      <c r="C39" s="50" t="s">
        <v>91</v>
      </c>
      <c r="D39" s="51">
        <v>15</v>
      </c>
      <c r="E39" s="51" t="s">
        <v>1126</v>
      </c>
      <c r="F39" s="51">
        <v>0</v>
      </c>
      <c r="G39" s="51"/>
      <c r="H39" s="52"/>
      <c r="I39" s="54" t="str">
        <f t="shared" si="0"/>
        <v>JN49DT</v>
      </c>
      <c r="J39" s="54">
        <f t="shared" si="1"/>
        <v>8.25</v>
      </c>
      <c r="K39" s="54">
        <f t="shared" si="10"/>
        <v>49.791666666666664</v>
      </c>
      <c r="L39" s="54" t="str">
        <f t="shared" si="11"/>
        <v>JN36XN</v>
      </c>
      <c r="M39" s="54">
        <f t="shared" si="4"/>
        <v>7.916666666666667</v>
      </c>
      <c r="N39" s="54">
        <f t="shared" si="12"/>
        <v>46.541666666666664</v>
      </c>
      <c r="O39" s="58">
        <f t="shared" si="13"/>
        <v>0.05685559486076208</v>
      </c>
      <c r="P39" s="59">
        <f t="shared" si="14"/>
        <v>362.2440515363735</v>
      </c>
      <c r="Q39" s="59">
        <f t="shared" si="15"/>
        <v>175.96191148548368</v>
      </c>
      <c r="R39" s="59">
        <f t="shared" si="16"/>
        <v>184.03808851451632</v>
      </c>
      <c r="S39" s="126" t="s">
        <v>1407</v>
      </c>
    </row>
    <row r="40" spans="1:19" ht="12.75">
      <c r="A40" s="49">
        <v>432432</v>
      </c>
      <c r="B40" s="50" t="s">
        <v>429</v>
      </c>
      <c r="C40" s="50" t="s">
        <v>430</v>
      </c>
      <c r="D40" s="51">
        <v>7</v>
      </c>
      <c r="E40" s="51" t="s">
        <v>1124</v>
      </c>
      <c r="F40" s="51" t="s">
        <v>897</v>
      </c>
      <c r="G40" s="51"/>
      <c r="H40" s="52"/>
      <c r="I40" s="54" t="str">
        <f t="shared" si="0"/>
        <v>JN49DT</v>
      </c>
      <c r="J40" s="54">
        <f t="shared" si="1"/>
        <v>8.25</v>
      </c>
      <c r="K40" s="54">
        <f t="shared" si="10"/>
        <v>49.791666666666664</v>
      </c>
      <c r="L40" s="54" t="str">
        <f t="shared" si="11"/>
        <v>KP13GM</v>
      </c>
      <c r="M40" s="54">
        <f t="shared" si="4"/>
        <v>22.5</v>
      </c>
      <c r="N40" s="54">
        <f t="shared" si="12"/>
        <v>63.5</v>
      </c>
      <c r="O40" s="58">
        <f t="shared" si="13"/>
        <v>0.27416507200610485</v>
      </c>
      <c r="P40" s="59">
        <f t="shared" si="14"/>
        <v>1746.7879232724958</v>
      </c>
      <c r="Q40" s="59">
        <f t="shared" si="15"/>
        <v>23.93326591578091</v>
      </c>
      <c r="R40" s="59">
        <f t="shared" si="16"/>
        <v>23.93326591578091</v>
      </c>
      <c r="S40" s="126" t="s">
        <v>1407</v>
      </c>
    </row>
    <row r="41" spans="1:19" ht="12.75">
      <c r="A41" s="49">
        <v>432434</v>
      </c>
      <c r="B41" s="50" t="s">
        <v>22</v>
      </c>
      <c r="C41" s="50" t="s">
        <v>23</v>
      </c>
      <c r="D41" s="51" t="s">
        <v>1127</v>
      </c>
      <c r="E41" s="51" t="s">
        <v>830</v>
      </c>
      <c r="F41" s="51" t="s">
        <v>897</v>
      </c>
      <c r="G41" s="100">
        <v>234</v>
      </c>
      <c r="H41" s="56" t="s">
        <v>24</v>
      </c>
      <c r="I41" s="54" t="str">
        <f t="shared" si="0"/>
        <v>JN49DT</v>
      </c>
      <c r="J41" s="54">
        <f t="shared" si="1"/>
        <v>8.25</v>
      </c>
      <c r="K41" s="54">
        <f t="shared" si="10"/>
        <v>49.791666666666664</v>
      </c>
      <c r="L41" s="54" t="str">
        <f t="shared" si="11"/>
        <v>JO61EH</v>
      </c>
      <c r="M41" s="54">
        <f t="shared" si="4"/>
        <v>12.333333333333334</v>
      </c>
      <c r="N41" s="54">
        <f t="shared" si="12"/>
        <v>51.291666666666664</v>
      </c>
      <c r="O41" s="58">
        <f t="shared" si="13"/>
        <v>0.05230277489152435</v>
      </c>
      <c r="P41" s="59">
        <f t="shared" si="14"/>
        <v>333.2366696663691</v>
      </c>
      <c r="Q41" s="59">
        <f t="shared" si="15"/>
        <v>58.40532937754696</v>
      </c>
      <c r="R41" s="59">
        <f t="shared" si="16"/>
        <v>58.40532937754696</v>
      </c>
      <c r="S41" s="126" t="s">
        <v>1407</v>
      </c>
    </row>
    <row r="42" spans="1:19" ht="12.75">
      <c r="A42" s="49">
        <v>432435</v>
      </c>
      <c r="B42" s="50" t="s">
        <v>1128</v>
      </c>
      <c r="C42" s="50" t="s">
        <v>1129</v>
      </c>
      <c r="D42" s="51" t="s">
        <v>921</v>
      </c>
      <c r="E42" s="51" t="s">
        <v>1024</v>
      </c>
      <c r="F42" s="51" t="s">
        <v>1130</v>
      </c>
      <c r="G42" s="51" t="s">
        <v>1189</v>
      </c>
      <c r="H42" s="52"/>
      <c r="I42" s="54" t="str">
        <f t="shared" si="0"/>
        <v>JN49DT</v>
      </c>
      <c r="J42" s="54">
        <f t="shared" si="1"/>
        <v>8.25</v>
      </c>
      <c r="K42" s="54">
        <f t="shared" si="10"/>
        <v>49.791666666666664</v>
      </c>
      <c r="L42" s="54" t="str">
        <f t="shared" si="11"/>
        <v>KP30HV</v>
      </c>
      <c r="M42" s="54">
        <f t="shared" si="4"/>
        <v>26.583333333333332</v>
      </c>
      <c r="N42" s="54">
        <f t="shared" si="12"/>
        <v>60.875</v>
      </c>
      <c r="O42" s="58">
        <f t="shared" si="13"/>
        <v>0.2638225951275861</v>
      </c>
      <c r="P42" s="59">
        <f t="shared" si="14"/>
        <v>1680.8929003363894</v>
      </c>
      <c r="Q42" s="59">
        <f t="shared" si="15"/>
        <v>35.949978097995164</v>
      </c>
      <c r="R42" s="59">
        <f t="shared" si="16"/>
        <v>35.949978097995164</v>
      </c>
      <c r="S42" s="126" t="s">
        <v>1407</v>
      </c>
    </row>
    <row r="43" spans="1:19" ht="12.75">
      <c r="A43" s="49">
        <v>432436</v>
      </c>
      <c r="B43" s="50" t="s">
        <v>456</v>
      </c>
      <c r="C43" s="50" t="s">
        <v>457</v>
      </c>
      <c r="D43" s="51">
        <v>50</v>
      </c>
      <c r="E43" s="51" t="s">
        <v>737</v>
      </c>
      <c r="F43" s="51" t="s">
        <v>897</v>
      </c>
      <c r="G43" s="51" t="s">
        <v>1190</v>
      </c>
      <c r="H43" s="52"/>
      <c r="I43" s="54" t="str">
        <f t="shared" si="0"/>
        <v>JN49DT</v>
      </c>
      <c r="J43" s="54">
        <f t="shared" si="1"/>
        <v>8.25</v>
      </c>
      <c r="K43" s="54">
        <f t="shared" si="10"/>
        <v>49.791666666666664</v>
      </c>
      <c r="L43" s="54" t="str">
        <f t="shared" si="11"/>
        <v>JN06KN</v>
      </c>
      <c r="M43" s="54">
        <f t="shared" si="4"/>
        <v>0.8333333333333334</v>
      </c>
      <c r="N43" s="54">
        <f t="shared" si="12"/>
        <v>46.541666666666664</v>
      </c>
      <c r="O43" s="58">
        <f t="shared" si="13"/>
        <v>0.10322835952618092</v>
      </c>
      <c r="P43" s="59">
        <f t="shared" si="14"/>
        <v>657.6988470491565</v>
      </c>
      <c r="Q43" s="59">
        <f t="shared" si="15"/>
        <v>120.49912050583823</v>
      </c>
      <c r="R43" s="59">
        <f t="shared" si="16"/>
        <v>239.50087949416178</v>
      </c>
      <c r="S43" s="126" t="s">
        <v>1407</v>
      </c>
    </row>
    <row r="44" spans="1:19" ht="12.75">
      <c r="A44" s="49">
        <v>432436</v>
      </c>
      <c r="B44" s="50" t="s">
        <v>453</v>
      </c>
      <c r="C44" s="50" t="s">
        <v>454</v>
      </c>
      <c r="D44" s="51" t="s">
        <v>1088</v>
      </c>
      <c r="E44" s="51" t="s">
        <v>1085</v>
      </c>
      <c r="F44" s="51" t="s">
        <v>1171</v>
      </c>
      <c r="G44" s="51"/>
      <c r="H44" s="53"/>
      <c r="I44" s="54" t="str">
        <f t="shared" si="0"/>
        <v>JN49DT</v>
      </c>
      <c r="J44" s="54">
        <f t="shared" si="1"/>
        <v>8.25</v>
      </c>
      <c r="K44" s="54">
        <f t="shared" si="10"/>
        <v>49.791666666666664</v>
      </c>
      <c r="L44" s="54" t="str">
        <f t="shared" si="11"/>
        <v>JO80OC</v>
      </c>
      <c r="M44" s="54">
        <f t="shared" si="4"/>
        <v>17.166666666666668</v>
      </c>
      <c r="N44" s="54">
        <f t="shared" si="12"/>
        <v>50.083333333333336</v>
      </c>
      <c r="O44" s="58">
        <f t="shared" si="13"/>
        <v>0.10023345678285023</v>
      </c>
      <c r="P44" s="59">
        <f t="shared" si="14"/>
        <v>638.6174232005736</v>
      </c>
      <c r="Q44" s="59">
        <f t="shared" si="15"/>
        <v>83.68145926176642</v>
      </c>
      <c r="R44" s="59">
        <f t="shared" si="16"/>
        <v>83.68145926176642</v>
      </c>
      <c r="S44" s="126" t="s">
        <v>1407</v>
      </c>
    </row>
    <row r="45" spans="1:19" ht="12.75">
      <c r="A45" s="99">
        <v>432439</v>
      </c>
      <c r="B45" s="100" t="s">
        <v>183</v>
      </c>
      <c r="C45" s="100" t="s">
        <v>167</v>
      </c>
      <c r="D45" s="100"/>
      <c r="E45" s="101"/>
      <c r="F45" s="101" t="s">
        <v>735</v>
      </c>
      <c r="G45" s="100">
        <v>1565</v>
      </c>
      <c r="H45" s="56"/>
      <c r="I45" s="54" t="str">
        <f t="shared" si="0"/>
        <v>JN49DT</v>
      </c>
      <c r="J45" s="54">
        <f t="shared" si="1"/>
        <v>8.25</v>
      </c>
      <c r="K45" s="54">
        <f t="shared" si="10"/>
        <v>49.791666666666664</v>
      </c>
      <c r="L45" s="54" t="str">
        <f t="shared" si="11"/>
        <v>JN67CR</v>
      </c>
      <c r="M45" s="54">
        <f t="shared" si="4"/>
        <v>12.166666666666666</v>
      </c>
      <c r="N45" s="54">
        <f t="shared" si="12"/>
        <v>47.708333333333336</v>
      </c>
      <c r="O45" s="58">
        <f t="shared" si="13"/>
        <v>0.05789705560519365</v>
      </c>
      <c r="P45" s="59">
        <f t="shared" si="14"/>
        <v>368.8795103773703</v>
      </c>
      <c r="Q45" s="59">
        <f t="shared" si="15"/>
        <v>127.40891060063373</v>
      </c>
      <c r="R45" s="59">
        <f t="shared" si="16"/>
        <v>127.40891060063373</v>
      </c>
      <c r="S45" s="126" t="s">
        <v>1407</v>
      </c>
    </row>
    <row r="46" spans="1:19" ht="12.75">
      <c r="A46" s="49">
        <v>432440</v>
      </c>
      <c r="B46" s="50" t="s">
        <v>510</v>
      </c>
      <c r="C46" s="50" t="s">
        <v>511</v>
      </c>
      <c r="D46" s="51" t="s">
        <v>945</v>
      </c>
      <c r="E46" s="51" t="s">
        <v>1000</v>
      </c>
      <c r="F46" s="51" t="s">
        <v>897</v>
      </c>
      <c r="G46" s="100">
        <v>750</v>
      </c>
      <c r="H46" s="53"/>
      <c r="I46" s="54" t="str">
        <f t="shared" si="0"/>
        <v>JN49DT</v>
      </c>
      <c r="J46" s="54">
        <f t="shared" si="1"/>
        <v>8.25</v>
      </c>
      <c r="K46" s="54">
        <f t="shared" si="10"/>
        <v>49.791666666666664</v>
      </c>
      <c r="L46" s="54" t="str">
        <f t="shared" si="11"/>
        <v>JO51GO</v>
      </c>
      <c r="M46" s="54">
        <f t="shared" si="4"/>
        <v>10.5</v>
      </c>
      <c r="N46" s="54">
        <f t="shared" si="12"/>
        <v>51.583333333333336</v>
      </c>
      <c r="O46" s="58">
        <f t="shared" si="13"/>
        <v>0.0399562981410595</v>
      </c>
      <c r="P46" s="59">
        <f t="shared" si="14"/>
        <v>254.57356234613238</v>
      </c>
      <c r="Q46" s="59">
        <f t="shared" si="15"/>
        <v>37.640637118046364</v>
      </c>
      <c r="R46" s="59">
        <f t="shared" si="16"/>
        <v>37.640637118046364</v>
      </c>
      <c r="S46" s="126" t="s">
        <v>1407</v>
      </c>
    </row>
    <row r="47" spans="1:19" ht="12.75">
      <c r="A47" s="49">
        <v>432440</v>
      </c>
      <c r="B47" s="50" t="s">
        <v>487</v>
      </c>
      <c r="C47" s="50" t="s">
        <v>488</v>
      </c>
      <c r="D47" s="51" t="s">
        <v>1078</v>
      </c>
      <c r="E47" s="51" t="s">
        <v>1115</v>
      </c>
      <c r="F47" s="51" t="s">
        <v>897</v>
      </c>
      <c r="G47" s="51" t="s">
        <v>1188</v>
      </c>
      <c r="H47" s="52"/>
      <c r="I47" s="54" t="str">
        <f t="shared" si="0"/>
        <v>JN49DT</v>
      </c>
      <c r="J47" s="54">
        <f t="shared" si="1"/>
        <v>8.25</v>
      </c>
      <c r="K47" s="54">
        <f t="shared" si="10"/>
        <v>49.791666666666664</v>
      </c>
      <c r="L47" s="54" t="str">
        <f t="shared" si="11"/>
        <v>JO86GP</v>
      </c>
      <c r="M47" s="54">
        <f t="shared" si="4"/>
        <v>16.5</v>
      </c>
      <c r="N47" s="54">
        <f t="shared" si="12"/>
        <v>56.625</v>
      </c>
      <c r="O47" s="58">
        <f t="shared" si="13"/>
        <v>0.14695679289709696</v>
      </c>
      <c r="P47" s="59">
        <f t="shared" si="14"/>
        <v>936.3058145852739</v>
      </c>
      <c r="Q47" s="59">
        <f t="shared" si="15"/>
        <v>32.62150615760527</v>
      </c>
      <c r="R47" s="59">
        <f t="shared" si="16"/>
        <v>32.62150615760527</v>
      </c>
      <c r="S47" s="126" t="s">
        <v>1407</v>
      </c>
    </row>
    <row r="48" spans="1:19" ht="12.75">
      <c r="A48" s="49">
        <v>432441</v>
      </c>
      <c r="B48" s="50" t="s">
        <v>1131</v>
      </c>
      <c r="C48" s="50" t="s">
        <v>1132</v>
      </c>
      <c r="D48" s="51" t="s">
        <v>962</v>
      </c>
      <c r="E48" s="51" t="s">
        <v>1133</v>
      </c>
      <c r="F48" s="51" t="s">
        <v>1130</v>
      </c>
      <c r="G48" s="51" t="s">
        <v>1061</v>
      </c>
      <c r="H48" s="52"/>
      <c r="I48" s="54" t="str">
        <f t="shared" si="0"/>
        <v>JN49DT</v>
      </c>
      <c r="J48" s="54">
        <f t="shared" si="1"/>
        <v>8.25</v>
      </c>
      <c r="K48" s="54">
        <f t="shared" si="10"/>
        <v>49.791666666666664</v>
      </c>
      <c r="L48" s="54" t="str">
        <f t="shared" si="11"/>
        <v>JO28UO</v>
      </c>
      <c r="M48" s="54">
        <f t="shared" si="4"/>
        <v>5.666666666666667</v>
      </c>
      <c r="N48" s="54">
        <f t="shared" si="12"/>
        <v>58.583333333333336</v>
      </c>
      <c r="O48" s="58">
        <f t="shared" si="13"/>
        <v>0.15566508257148137</v>
      </c>
      <c r="P48" s="59">
        <f t="shared" si="14"/>
        <v>991.7889405876793</v>
      </c>
      <c r="Q48" s="59">
        <f t="shared" si="15"/>
        <v>8.716186004668177</v>
      </c>
      <c r="R48" s="59">
        <f t="shared" si="16"/>
        <v>351.2838139953318</v>
      </c>
      <c r="S48" s="126" t="s">
        <v>1407</v>
      </c>
    </row>
    <row r="49" spans="1:19" ht="12.75">
      <c r="A49" s="49">
        <v>432442</v>
      </c>
      <c r="B49" s="50" t="s">
        <v>1086</v>
      </c>
      <c r="C49" s="50" t="s">
        <v>1087</v>
      </c>
      <c r="D49" s="51"/>
      <c r="E49" s="51"/>
      <c r="F49" s="51"/>
      <c r="G49" s="51" t="s">
        <v>1187</v>
      </c>
      <c r="H49" s="52"/>
      <c r="I49" s="54" t="str">
        <f t="shared" si="0"/>
        <v>JN49DT</v>
      </c>
      <c r="J49" s="54">
        <f t="shared" si="1"/>
        <v>8.25</v>
      </c>
      <c r="K49" s="54">
        <f t="shared" si="10"/>
        <v>49.791666666666664</v>
      </c>
      <c r="L49" s="54" t="str">
        <f t="shared" si="11"/>
        <v>JM89BJ</v>
      </c>
      <c r="M49" s="54">
        <f t="shared" si="4"/>
        <v>16.083333333333332</v>
      </c>
      <c r="N49" s="54">
        <f t="shared" si="12"/>
        <v>39.375</v>
      </c>
      <c r="O49" s="58">
        <f t="shared" si="13"/>
        <v>0.20597366198610545</v>
      </c>
      <c r="P49" s="59">
        <f t="shared" si="14"/>
        <v>1312.3199926120737</v>
      </c>
      <c r="Q49" s="59">
        <f t="shared" si="15"/>
        <v>148.99368030644942</v>
      </c>
      <c r="R49" s="59">
        <f t="shared" si="16"/>
        <v>148.99368030644942</v>
      </c>
      <c r="S49" s="126" t="s">
        <v>1407</v>
      </c>
    </row>
    <row r="50" spans="1:19" ht="12.75">
      <c r="A50" s="49">
        <v>432443</v>
      </c>
      <c r="B50" s="50" t="s">
        <v>437</v>
      </c>
      <c r="C50" s="50" t="s">
        <v>1006</v>
      </c>
      <c r="D50" s="51" t="s">
        <v>1135</v>
      </c>
      <c r="E50" s="51" t="s">
        <v>1136</v>
      </c>
      <c r="F50" s="51" t="s">
        <v>1137</v>
      </c>
      <c r="G50" s="51" t="s">
        <v>964</v>
      </c>
      <c r="H50" s="53"/>
      <c r="I50" s="54" t="str">
        <f t="shared" si="0"/>
        <v>JN49DT</v>
      </c>
      <c r="J50" s="54">
        <f t="shared" si="1"/>
        <v>8.25</v>
      </c>
      <c r="K50" s="54">
        <f t="shared" si="10"/>
        <v>49.791666666666664</v>
      </c>
      <c r="L50" s="54" t="str">
        <f t="shared" si="11"/>
        <v>KP20BB</v>
      </c>
      <c r="M50" s="54">
        <f t="shared" si="4"/>
        <v>24.083333333333332</v>
      </c>
      <c r="N50" s="54">
        <f t="shared" si="12"/>
        <v>60.041666666666664</v>
      </c>
      <c r="O50" s="58">
        <f t="shared" si="13"/>
        <v>0.2380082113546571</v>
      </c>
      <c r="P50" s="59">
        <f t="shared" si="14"/>
        <v>1516.421717003927</v>
      </c>
      <c r="Q50" s="59">
        <f t="shared" si="15"/>
        <v>35.302414266478124</v>
      </c>
      <c r="R50" s="59">
        <f t="shared" si="16"/>
        <v>35.302414266478124</v>
      </c>
      <c r="S50" s="126" t="s">
        <v>1407</v>
      </c>
    </row>
    <row r="51" spans="1:19" ht="12.75">
      <c r="A51" s="49">
        <v>432444</v>
      </c>
      <c r="B51" s="50" t="s">
        <v>28</v>
      </c>
      <c r="C51" s="50" t="s">
        <v>29</v>
      </c>
      <c r="D51" s="51" t="s">
        <v>1009</v>
      </c>
      <c r="E51" s="51" t="s">
        <v>1019</v>
      </c>
      <c r="F51" s="51" t="s">
        <v>897</v>
      </c>
      <c r="G51" s="100">
        <v>925</v>
      </c>
      <c r="H51" s="56" t="s">
        <v>30</v>
      </c>
      <c r="I51" s="54" t="str">
        <f t="shared" si="0"/>
        <v>JN49DT</v>
      </c>
      <c r="J51" s="54">
        <f t="shared" si="1"/>
        <v>8.25</v>
      </c>
      <c r="K51" s="54">
        <f t="shared" si="10"/>
        <v>49.791666666666664</v>
      </c>
      <c r="L51" s="54" t="str">
        <f t="shared" si="11"/>
        <v>JO50WC</v>
      </c>
      <c r="M51" s="54">
        <f t="shared" si="4"/>
        <v>11.833333333333334</v>
      </c>
      <c r="N51" s="54">
        <f t="shared" si="12"/>
        <v>50.083333333333336</v>
      </c>
      <c r="O51" s="58">
        <f t="shared" si="13"/>
        <v>0.04056936473584449</v>
      </c>
      <c r="P51" s="59">
        <f t="shared" si="14"/>
        <v>258.47959354148605</v>
      </c>
      <c r="Q51" s="59">
        <f t="shared" si="15"/>
        <v>81.42329167293617</v>
      </c>
      <c r="R51" s="59">
        <f t="shared" si="16"/>
        <v>81.42329167293617</v>
      </c>
      <c r="S51" s="126" t="s">
        <v>1407</v>
      </c>
    </row>
    <row r="52" spans="1:19" ht="12.75">
      <c r="A52" s="49">
        <v>432445</v>
      </c>
      <c r="B52" s="50" t="s">
        <v>84</v>
      </c>
      <c r="C52" s="50" t="s">
        <v>799</v>
      </c>
      <c r="D52" s="51" t="s">
        <v>979</v>
      </c>
      <c r="E52" s="51" t="s">
        <v>830</v>
      </c>
      <c r="F52" s="51" t="s">
        <v>1138</v>
      </c>
      <c r="G52" s="100">
        <v>730</v>
      </c>
      <c r="H52" s="56" t="s">
        <v>831</v>
      </c>
      <c r="I52" s="54" t="str">
        <f t="shared" si="0"/>
        <v>JN49DT</v>
      </c>
      <c r="J52" s="54">
        <f t="shared" si="1"/>
        <v>8.25</v>
      </c>
      <c r="K52" s="54">
        <f t="shared" si="10"/>
        <v>49.791666666666664</v>
      </c>
      <c r="L52" s="54" t="str">
        <f t="shared" si="11"/>
        <v>JO40CW</v>
      </c>
      <c r="M52" s="54">
        <f t="shared" si="4"/>
        <v>8.166666666666666</v>
      </c>
      <c r="N52" s="54">
        <f t="shared" si="12"/>
        <v>50.916666666666664</v>
      </c>
      <c r="O52" s="58">
        <f t="shared" si="13"/>
        <v>0.01965686755365703</v>
      </c>
      <c r="P52" s="59">
        <f t="shared" si="14"/>
        <v>125.23980024461505</v>
      </c>
      <c r="Q52" s="59">
        <f t="shared" si="15"/>
        <v>2.6738718271869453</v>
      </c>
      <c r="R52" s="59">
        <f t="shared" si="16"/>
        <v>357.32612817281307</v>
      </c>
      <c r="S52" s="126" t="s">
        <v>1407</v>
      </c>
    </row>
    <row r="53" spans="1:19" ht="12.75">
      <c r="A53" s="49">
        <v>432446</v>
      </c>
      <c r="B53" s="50" t="s">
        <v>497</v>
      </c>
      <c r="C53" s="50" t="s">
        <v>498</v>
      </c>
      <c r="D53" s="51" t="s">
        <v>1144</v>
      </c>
      <c r="E53" s="51" t="s">
        <v>1180</v>
      </c>
      <c r="F53" s="51" t="s">
        <v>897</v>
      </c>
      <c r="G53" s="51" t="s">
        <v>1191</v>
      </c>
      <c r="H53" s="52"/>
      <c r="I53" s="54" t="str">
        <f t="shared" si="0"/>
        <v>JN49DT</v>
      </c>
      <c r="J53" s="54">
        <f t="shared" si="1"/>
        <v>8.25</v>
      </c>
      <c r="K53" s="54">
        <f t="shared" si="10"/>
        <v>49.791666666666664</v>
      </c>
      <c r="L53" s="54" t="str">
        <f t="shared" si="11"/>
        <v>JN78DU</v>
      </c>
      <c r="M53" s="54">
        <f t="shared" si="4"/>
        <v>14.25</v>
      </c>
      <c r="N53" s="54">
        <f t="shared" si="12"/>
        <v>48.833333333333336</v>
      </c>
      <c r="O53" s="58">
        <f t="shared" si="13"/>
        <v>0.07026799462415023</v>
      </c>
      <c r="P53" s="59">
        <f t="shared" si="14"/>
        <v>447.6984741488484</v>
      </c>
      <c r="Q53" s="59">
        <f t="shared" si="15"/>
        <v>101.47813623806339</v>
      </c>
      <c r="R53" s="59">
        <f t="shared" si="16"/>
        <v>101.47813623806339</v>
      </c>
      <c r="S53" s="126" t="s">
        <v>1407</v>
      </c>
    </row>
    <row r="54" spans="1:19" ht="12.75">
      <c r="A54" s="99">
        <v>432447</v>
      </c>
      <c r="B54" s="100" t="s">
        <v>87</v>
      </c>
      <c r="C54" s="100" t="s">
        <v>88</v>
      </c>
      <c r="D54" s="100" t="s">
        <v>755</v>
      </c>
      <c r="E54" s="101" t="s">
        <v>737</v>
      </c>
      <c r="F54" s="101" t="s">
        <v>735</v>
      </c>
      <c r="G54" s="100">
        <v>630</v>
      </c>
      <c r="H54" s="56" t="s">
        <v>89</v>
      </c>
      <c r="I54" s="54" t="str">
        <f t="shared" si="0"/>
        <v>JN49DT</v>
      </c>
      <c r="J54" s="54">
        <f t="shared" si="1"/>
        <v>8.25</v>
      </c>
      <c r="K54" s="54">
        <f t="shared" si="10"/>
        <v>49.791666666666664</v>
      </c>
      <c r="L54" s="54" t="str">
        <f t="shared" si="11"/>
        <v>JN39ML</v>
      </c>
      <c r="M54" s="54">
        <f t="shared" si="4"/>
        <v>7</v>
      </c>
      <c r="N54" s="54">
        <f t="shared" si="12"/>
        <v>49.458333333333336</v>
      </c>
      <c r="O54" s="58">
        <f t="shared" si="13"/>
        <v>0.015282910250994597</v>
      </c>
      <c r="P54" s="59">
        <f t="shared" si="14"/>
        <v>97.37200608216187</v>
      </c>
      <c r="Q54" s="59">
        <f t="shared" si="15"/>
        <v>111.89791100237485</v>
      </c>
      <c r="R54" s="59">
        <f t="shared" si="16"/>
        <v>248.10208899762515</v>
      </c>
      <c r="S54" s="126" t="s">
        <v>1407</v>
      </c>
    </row>
    <row r="55" spans="1:19" ht="12.75">
      <c r="A55" s="49">
        <v>432449</v>
      </c>
      <c r="B55" s="50" t="s">
        <v>495</v>
      </c>
      <c r="C55" s="50" t="s">
        <v>496</v>
      </c>
      <c r="D55" s="51">
        <v>10</v>
      </c>
      <c r="E55" s="51" t="s">
        <v>737</v>
      </c>
      <c r="F55" s="51" t="s">
        <v>897</v>
      </c>
      <c r="G55" s="51"/>
      <c r="H55" s="52"/>
      <c r="I55" s="54" t="str">
        <f t="shared" si="0"/>
        <v>JN49DT</v>
      </c>
      <c r="J55" s="54">
        <f t="shared" si="1"/>
        <v>8.25</v>
      </c>
      <c r="K55" s="54">
        <f t="shared" si="10"/>
        <v>49.791666666666664</v>
      </c>
      <c r="L55" s="54" t="str">
        <f t="shared" si="11"/>
        <v>JO57FJ</v>
      </c>
      <c r="M55" s="54">
        <f t="shared" si="4"/>
        <v>10.416666666666666</v>
      </c>
      <c r="N55" s="54">
        <f t="shared" si="12"/>
        <v>57.375</v>
      </c>
      <c r="O55" s="58">
        <f t="shared" si="13"/>
        <v>0.13422648959524275</v>
      </c>
      <c r="P55" s="59">
        <f t="shared" si="14"/>
        <v>855.1972331581701</v>
      </c>
      <c r="Q55" s="59">
        <f t="shared" si="15"/>
        <v>8.760907500399366</v>
      </c>
      <c r="R55" s="59">
        <f t="shared" si="16"/>
        <v>8.760907500399366</v>
      </c>
      <c r="S55" s="126" t="s">
        <v>1407</v>
      </c>
    </row>
    <row r="56" spans="1:19" ht="12.75">
      <c r="A56" s="49">
        <v>432450</v>
      </c>
      <c r="B56" s="50" t="s">
        <v>32</v>
      </c>
      <c r="C56" s="50" t="s">
        <v>368</v>
      </c>
      <c r="D56" s="50" t="s">
        <v>832</v>
      </c>
      <c r="E56" s="102" t="s">
        <v>753</v>
      </c>
      <c r="F56" s="101" t="s">
        <v>735</v>
      </c>
      <c r="G56" s="50">
        <v>105</v>
      </c>
      <c r="H56" s="56" t="s">
        <v>34</v>
      </c>
      <c r="I56" s="54" t="str">
        <f t="shared" si="0"/>
        <v>JN49DT</v>
      </c>
      <c r="J56" s="54">
        <f t="shared" si="1"/>
        <v>8.25</v>
      </c>
      <c r="K56" s="54">
        <f t="shared" si="10"/>
        <v>49.791666666666664</v>
      </c>
      <c r="L56" s="54" t="str">
        <f t="shared" si="11"/>
        <v>JO62KK</v>
      </c>
      <c r="M56" s="54">
        <f t="shared" si="4"/>
        <v>12.833333333333334</v>
      </c>
      <c r="N56" s="54">
        <f t="shared" si="12"/>
        <v>52.416666666666664</v>
      </c>
      <c r="O56" s="58">
        <f t="shared" si="13"/>
        <v>0.06796070585040948</v>
      </c>
      <c r="P56" s="59">
        <f t="shared" si="14"/>
        <v>432.9980451847139</v>
      </c>
      <c r="Q56" s="59">
        <f t="shared" si="15"/>
        <v>45.86466095758737</v>
      </c>
      <c r="R56" s="59">
        <f t="shared" si="16"/>
        <v>45.86466095758737</v>
      </c>
      <c r="S56" s="126" t="s">
        <v>1407</v>
      </c>
    </row>
    <row r="57" spans="1:19" ht="12.75">
      <c r="A57" s="49">
        <v>432450</v>
      </c>
      <c r="B57" s="50" t="s">
        <v>489</v>
      </c>
      <c r="C57" s="50" t="s">
        <v>490</v>
      </c>
      <c r="D57" s="51" t="s">
        <v>1058</v>
      </c>
      <c r="E57" s="51" t="s">
        <v>830</v>
      </c>
      <c r="F57" s="51" t="s">
        <v>897</v>
      </c>
      <c r="G57" s="51"/>
      <c r="H57" s="52"/>
      <c r="I57" s="54" t="str">
        <f t="shared" si="0"/>
        <v>JN49DT</v>
      </c>
      <c r="J57" s="54">
        <f t="shared" si="1"/>
        <v>8.25</v>
      </c>
      <c r="K57" s="54">
        <f t="shared" si="10"/>
        <v>49.791666666666664</v>
      </c>
      <c r="L57" s="54" t="str">
        <f t="shared" si="11"/>
        <v>JN96CC</v>
      </c>
      <c r="M57" s="54">
        <f t="shared" si="4"/>
        <v>18.166666666666668</v>
      </c>
      <c r="N57" s="54">
        <f t="shared" si="12"/>
        <v>46.083333333333336</v>
      </c>
      <c r="O57" s="58">
        <f t="shared" si="13"/>
        <v>0.1326403779053058</v>
      </c>
      <c r="P57" s="59">
        <f t="shared" si="14"/>
        <v>845.091639748075</v>
      </c>
      <c r="Q57" s="59">
        <f t="shared" si="15"/>
        <v>115.41713260777479</v>
      </c>
      <c r="R57" s="59">
        <f t="shared" si="16"/>
        <v>115.41713260777479</v>
      </c>
      <c r="S57" s="126" t="s">
        <v>1407</v>
      </c>
    </row>
    <row r="58" spans="1:19" ht="12.75">
      <c r="A58" s="49">
        <v>432450</v>
      </c>
      <c r="B58" s="50" t="s">
        <v>1140</v>
      </c>
      <c r="C58" s="50" t="s">
        <v>1141</v>
      </c>
      <c r="D58" s="51"/>
      <c r="E58" s="51"/>
      <c r="F58" s="51"/>
      <c r="G58" s="51"/>
      <c r="H58" s="52" t="s">
        <v>1134</v>
      </c>
      <c r="I58" s="54" t="str">
        <f t="shared" si="0"/>
        <v>JN49DT</v>
      </c>
      <c r="J58" s="54">
        <f t="shared" si="1"/>
        <v>8.25</v>
      </c>
      <c r="K58" s="54">
        <f t="shared" si="10"/>
        <v>49.791666666666664</v>
      </c>
      <c r="L58" s="54" t="str">
        <f t="shared" si="11"/>
        <v>JN53LK</v>
      </c>
      <c r="M58" s="54">
        <f t="shared" si="4"/>
        <v>10.916666666666666</v>
      </c>
      <c r="N58" s="54">
        <f t="shared" si="12"/>
        <v>43.416666666666664</v>
      </c>
      <c r="O58" s="58">
        <f t="shared" si="13"/>
        <v>0.11574806289514616</v>
      </c>
      <c r="P58" s="59">
        <f t="shared" si="14"/>
        <v>737.4656331238448</v>
      </c>
      <c r="Q58" s="59">
        <f t="shared" si="15"/>
        <v>162.98502229603292</v>
      </c>
      <c r="R58" s="59">
        <f t="shared" si="16"/>
        <v>162.98502229603292</v>
      </c>
      <c r="S58" s="126" t="s">
        <v>1407</v>
      </c>
    </row>
    <row r="59" spans="1:19" ht="12.75">
      <c r="A59" s="49">
        <v>432452</v>
      </c>
      <c r="B59" s="50" t="s">
        <v>371</v>
      </c>
      <c r="C59" s="50" t="s">
        <v>372</v>
      </c>
      <c r="D59" s="51" t="s">
        <v>945</v>
      </c>
      <c r="E59" s="51" t="s">
        <v>949</v>
      </c>
      <c r="F59" s="51" t="s">
        <v>1183</v>
      </c>
      <c r="G59" s="51"/>
      <c r="H59" s="53"/>
      <c r="I59" s="54" t="str">
        <f t="shared" si="0"/>
        <v>JN49DT</v>
      </c>
      <c r="J59" s="54">
        <f t="shared" si="1"/>
        <v>8.25</v>
      </c>
      <c r="K59" s="54">
        <f t="shared" si="10"/>
        <v>49.791666666666664</v>
      </c>
      <c r="L59" s="54" t="str">
        <f t="shared" si="11"/>
        <v>JO60CF</v>
      </c>
      <c r="M59" s="54">
        <f t="shared" si="4"/>
        <v>12.166666666666666</v>
      </c>
      <c r="N59" s="54">
        <f t="shared" si="12"/>
        <v>50.208333333333336</v>
      </c>
      <c r="O59" s="58">
        <f t="shared" si="13"/>
        <v>0.044532406401299074</v>
      </c>
      <c r="P59" s="59">
        <f t="shared" si="14"/>
        <v>283.7293209045968</v>
      </c>
      <c r="Q59" s="59">
        <f t="shared" si="15"/>
        <v>79.10578031315902</v>
      </c>
      <c r="R59" s="59">
        <f t="shared" si="16"/>
        <v>79.10578031315902</v>
      </c>
      <c r="S59" s="126" t="s">
        <v>1407</v>
      </c>
    </row>
    <row r="60" spans="1:19" ht="12.75">
      <c r="A60" s="49">
        <v>432455</v>
      </c>
      <c r="B60" s="50" t="s">
        <v>438</v>
      </c>
      <c r="C60" s="50" t="s">
        <v>439</v>
      </c>
      <c r="D60" s="51" t="s">
        <v>913</v>
      </c>
      <c r="E60" s="51" t="s">
        <v>1142</v>
      </c>
      <c r="F60" s="51" t="s">
        <v>897</v>
      </c>
      <c r="G60" s="51"/>
      <c r="H60" s="52" t="s">
        <v>1143</v>
      </c>
      <c r="I60" s="54" t="str">
        <f t="shared" si="0"/>
        <v>JN49DT</v>
      </c>
      <c r="J60" s="54">
        <f t="shared" si="1"/>
        <v>8.25</v>
      </c>
      <c r="K60" s="54">
        <f t="shared" si="10"/>
        <v>49.791666666666664</v>
      </c>
      <c r="L60" s="54" t="str">
        <f t="shared" si="11"/>
        <v>JP92FW</v>
      </c>
      <c r="M60" s="54">
        <f t="shared" si="4"/>
        <v>18.416666666666668</v>
      </c>
      <c r="N60" s="54">
        <f t="shared" si="12"/>
        <v>62.916666666666664</v>
      </c>
      <c r="O60" s="58">
        <f t="shared" si="13"/>
        <v>0.24858304353129412</v>
      </c>
      <c r="P60" s="59">
        <f t="shared" si="14"/>
        <v>1583.7971452509344</v>
      </c>
      <c r="Q60" s="59">
        <f t="shared" si="15"/>
        <v>19.064960474647386</v>
      </c>
      <c r="R60" s="59">
        <f t="shared" si="16"/>
        <v>19.064960474647386</v>
      </c>
      <c r="S60" s="126" t="s">
        <v>1407</v>
      </c>
    </row>
    <row r="61" spans="1:19" ht="12.75">
      <c r="A61" s="99">
        <v>432456</v>
      </c>
      <c r="B61" s="100" t="s">
        <v>754</v>
      </c>
      <c r="C61" s="100" t="s">
        <v>35</v>
      </c>
      <c r="D61" s="100" t="s">
        <v>755</v>
      </c>
      <c r="E61" s="101" t="s">
        <v>829</v>
      </c>
      <c r="F61" s="101" t="s">
        <v>833</v>
      </c>
      <c r="G61" s="100">
        <v>930</v>
      </c>
      <c r="H61" s="56" t="s">
        <v>36</v>
      </c>
      <c r="I61" s="54" t="str">
        <f t="shared" si="0"/>
        <v>JN49DT</v>
      </c>
      <c r="J61" s="54">
        <f t="shared" si="1"/>
        <v>8.25</v>
      </c>
      <c r="K61" s="54">
        <f t="shared" si="10"/>
        <v>49.791666666666664</v>
      </c>
      <c r="L61" s="54" t="str">
        <f t="shared" si="11"/>
        <v>JO50AL</v>
      </c>
      <c r="M61" s="54">
        <f t="shared" si="4"/>
        <v>10</v>
      </c>
      <c r="N61" s="54">
        <f t="shared" si="12"/>
        <v>50.458333333333336</v>
      </c>
      <c r="O61" s="58">
        <f t="shared" si="13"/>
        <v>0.022776951323589367</v>
      </c>
      <c r="P61" s="59">
        <f t="shared" si="14"/>
        <v>145.11878996798495</v>
      </c>
      <c r="Q61" s="59">
        <f t="shared" si="15"/>
        <v>58.611640717174076</v>
      </c>
      <c r="R61" s="59">
        <f t="shared" si="16"/>
        <v>58.611640717174076</v>
      </c>
      <c r="S61" s="126" t="s">
        <v>1407</v>
      </c>
    </row>
    <row r="62" spans="1:19" ht="12.75">
      <c r="A62" s="99">
        <v>432460</v>
      </c>
      <c r="B62" s="100" t="s">
        <v>81</v>
      </c>
      <c r="C62" s="100" t="s">
        <v>835</v>
      </c>
      <c r="D62" s="100" t="s">
        <v>834</v>
      </c>
      <c r="E62" s="101" t="s">
        <v>836</v>
      </c>
      <c r="F62" s="101" t="s">
        <v>833</v>
      </c>
      <c r="G62" s="100">
        <v>367</v>
      </c>
      <c r="H62" s="56" t="s">
        <v>83</v>
      </c>
      <c r="I62" s="54" t="str">
        <f t="shared" si="0"/>
        <v>JN49DT</v>
      </c>
      <c r="J62" s="54">
        <f t="shared" si="1"/>
        <v>8.25</v>
      </c>
      <c r="K62" s="54">
        <f t="shared" si="10"/>
        <v>49.791666666666664</v>
      </c>
      <c r="L62" s="54" t="str">
        <f t="shared" si="11"/>
        <v>JN48AV</v>
      </c>
      <c r="M62" s="54">
        <f t="shared" si="4"/>
        <v>8</v>
      </c>
      <c r="N62" s="54">
        <f t="shared" si="12"/>
        <v>48.875</v>
      </c>
      <c r="O62" s="58">
        <f t="shared" si="13"/>
        <v>0.016249530470196172</v>
      </c>
      <c r="P62" s="59">
        <f t="shared" si="14"/>
        <v>103.53063348476087</v>
      </c>
      <c r="Q62" s="59">
        <f t="shared" si="15"/>
        <v>169.82741183651507</v>
      </c>
      <c r="R62" s="59">
        <f t="shared" si="16"/>
        <v>190.17258816348493</v>
      </c>
      <c r="S62" s="126" t="s">
        <v>1407</v>
      </c>
    </row>
    <row r="63" spans="1:19" ht="12.75">
      <c r="A63" s="49">
        <v>432460</v>
      </c>
      <c r="B63" s="50" t="s">
        <v>1145</v>
      </c>
      <c r="C63" s="50" t="s">
        <v>1146</v>
      </c>
      <c r="D63" s="51">
        <v>50</v>
      </c>
      <c r="E63" s="51"/>
      <c r="F63" s="51" t="s">
        <v>897</v>
      </c>
      <c r="G63" s="51"/>
      <c r="H63" s="52" t="s">
        <v>1147</v>
      </c>
      <c r="I63" s="54" t="str">
        <f t="shared" si="0"/>
        <v>JN49DT</v>
      </c>
      <c r="J63" s="54">
        <f t="shared" si="1"/>
        <v>8.25</v>
      </c>
      <c r="K63" s="54">
        <f t="shared" si="10"/>
        <v>49.791666666666664</v>
      </c>
      <c r="L63" s="54" t="str">
        <f t="shared" si="11"/>
        <v>JO79LH</v>
      </c>
      <c r="M63" s="54">
        <f t="shared" si="4"/>
        <v>14.916666666666666</v>
      </c>
      <c r="N63" s="54">
        <f t="shared" si="12"/>
        <v>59.291666666666664</v>
      </c>
      <c r="O63" s="58">
        <f t="shared" si="13"/>
        <v>0.17880752130210387</v>
      </c>
      <c r="P63" s="59">
        <f t="shared" si="14"/>
        <v>1139.2363604720945</v>
      </c>
      <c r="Q63" s="59">
        <f t="shared" si="15"/>
        <v>19.471057264914982</v>
      </c>
      <c r="R63" s="59">
        <f t="shared" si="16"/>
        <v>19.471057264914982</v>
      </c>
      <c r="S63" s="126" t="s">
        <v>1407</v>
      </c>
    </row>
    <row r="64" spans="1:19" ht="12.75">
      <c r="A64" s="49">
        <v>432463</v>
      </c>
      <c r="B64" s="50" t="s">
        <v>446</v>
      </c>
      <c r="C64" s="50" t="s">
        <v>388</v>
      </c>
      <c r="D64" s="51" t="s">
        <v>962</v>
      </c>
      <c r="E64" s="51" t="s">
        <v>1148</v>
      </c>
      <c r="F64" s="51" t="s">
        <v>941</v>
      </c>
      <c r="G64" s="51"/>
      <c r="H64" s="53" t="s">
        <v>883</v>
      </c>
      <c r="I64" s="54" t="str">
        <f t="shared" si="0"/>
        <v>JN49DT</v>
      </c>
      <c r="J64" s="54">
        <f t="shared" si="1"/>
        <v>8.25</v>
      </c>
      <c r="K64" s="54">
        <f t="shared" si="10"/>
        <v>49.791666666666664</v>
      </c>
      <c r="L64" s="54" t="str">
        <f t="shared" si="11"/>
        <v>JP53EG</v>
      </c>
      <c r="M64" s="54">
        <f t="shared" si="4"/>
        <v>10.333333333333334</v>
      </c>
      <c r="N64" s="54">
        <f t="shared" si="12"/>
        <v>63.25</v>
      </c>
      <c r="O64" s="58">
        <f t="shared" si="13"/>
        <v>0.2357160440423176</v>
      </c>
      <c r="P64" s="59">
        <f t="shared" si="14"/>
        <v>1501.8176314068182</v>
      </c>
      <c r="Q64" s="59">
        <f t="shared" si="15"/>
        <v>4.017598819141118</v>
      </c>
      <c r="R64" s="59">
        <f t="shared" si="16"/>
        <v>4.017598819141118</v>
      </c>
      <c r="S64" s="126" t="s">
        <v>1407</v>
      </c>
    </row>
    <row r="65" spans="1:19" ht="12.75">
      <c r="A65" s="99">
        <v>432465</v>
      </c>
      <c r="B65" s="100" t="s">
        <v>37</v>
      </c>
      <c r="C65" s="100" t="s">
        <v>38</v>
      </c>
      <c r="D65" s="100" t="s">
        <v>755</v>
      </c>
      <c r="E65" s="101" t="s">
        <v>737</v>
      </c>
      <c r="F65" s="101" t="s">
        <v>735</v>
      </c>
      <c r="G65" s="100">
        <v>630</v>
      </c>
      <c r="H65" s="56" t="s">
        <v>39</v>
      </c>
      <c r="I65" s="54" t="str">
        <f t="shared" si="0"/>
        <v>JN49DT</v>
      </c>
      <c r="J65" s="54">
        <f t="shared" si="1"/>
        <v>8.25</v>
      </c>
      <c r="K65" s="54">
        <f t="shared" si="10"/>
        <v>49.791666666666664</v>
      </c>
      <c r="L65" s="54" t="str">
        <f t="shared" si="11"/>
        <v>JN59PL</v>
      </c>
      <c r="M65" s="54">
        <f t="shared" si="4"/>
        <v>11.25</v>
      </c>
      <c r="N65" s="54">
        <f t="shared" si="12"/>
        <v>49.458333333333336</v>
      </c>
      <c r="O65" s="58">
        <f t="shared" si="13"/>
        <v>0.03441094414245449</v>
      </c>
      <c r="P65" s="59">
        <f t="shared" si="14"/>
        <v>219.2424484148203</v>
      </c>
      <c r="Q65" s="59">
        <f t="shared" si="15"/>
        <v>98.58784930399565</v>
      </c>
      <c r="R65" s="59">
        <f t="shared" si="16"/>
        <v>98.58784930399565</v>
      </c>
      <c r="S65" s="126" t="s">
        <v>1407</v>
      </c>
    </row>
    <row r="66" spans="1:19" ht="12.75">
      <c r="A66" s="49">
        <v>432468</v>
      </c>
      <c r="B66" s="50" t="s">
        <v>444</v>
      </c>
      <c r="C66" s="50" t="s">
        <v>398</v>
      </c>
      <c r="D66" s="51" t="s">
        <v>939</v>
      </c>
      <c r="E66" s="51" t="s">
        <v>1149</v>
      </c>
      <c r="F66" s="51" t="s">
        <v>1150</v>
      </c>
      <c r="G66" s="51"/>
      <c r="H66" s="53" t="s">
        <v>883</v>
      </c>
      <c r="I66" s="54" t="str">
        <f t="shared" si="0"/>
        <v>JN49DT</v>
      </c>
      <c r="J66" s="54">
        <f t="shared" si="1"/>
        <v>8.25</v>
      </c>
      <c r="K66" s="54">
        <f t="shared" si="10"/>
        <v>49.791666666666664</v>
      </c>
      <c r="L66" s="54" t="str">
        <f t="shared" si="11"/>
        <v>KP59AL</v>
      </c>
      <c r="M66" s="54">
        <f t="shared" si="4"/>
        <v>30</v>
      </c>
      <c r="N66" s="54">
        <f t="shared" si="12"/>
        <v>69.45833333333333</v>
      </c>
      <c r="O66" s="58">
        <f t="shared" si="13"/>
        <v>0.3883364233443469</v>
      </c>
      <c r="P66" s="59">
        <f t="shared" si="14"/>
        <v>2474.2078540538378</v>
      </c>
      <c r="Q66" s="59">
        <f t="shared" si="15"/>
        <v>20.08354101873482</v>
      </c>
      <c r="R66" s="59">
        <f t="shared" si="16"/>
        <v>20.08354101873482</v>
      </c>
      <c r="S66" s="126" t="s">
        <v>1407</v>
      </c>
    </row>
    <row r="67" spans="1:19" ht="12.75">
      <c r="A67" s="49">
        <v>432470</v>
      </c>
      <c r="B67" s="50" t="s">
        <v>1168</v>
      </c>
      <c r="C67" s="50" t="s">
        <v>1169</v>
      </c>
      <c r="D67" s="51" t="s">
        <v>1123</v>
      </c>
      <c r="E67" s="51" t="s">
        <v>1139</v>
      </c>
      <c r="F67" s="51" t="s">
        <v>897</v>
      </c>
      <c r="G67" s="51"/>
      <c r="H67" s="53"/>
      <c r="I67" s="54" t="str">
        <f t="shared" si="0"/>
        <v>JN49DT</v>
      </c>
      <c r="J67" s="54">
        <f t="shared" si="1"/>
        <v>8.25</v>
      </c>
      <c r="K67" s="54">
        <f t="shared" si="10"/>
        <v>49.791666666666664</v>
      </c>
      <c r="L67" s="54" t="str">
        <f t="shared" si="11"/>
        <v>JN79VV</v>
      </c>
      <c r="M67" s="54">
        <f t="shared" si="4"/>
        <v>15.75</v>
      </c>
      <c r="N67" s="54">
        <f t="shared" si="12"/>
        <v>49.875</v>
      </c>
      <c r="O67" s="58">
        <f t="shared" si="13"/>
        <v>0.08440930412907122</v>
      </c>
      <c r="P67" s="59">
        <f t="shared" si="14"/>
        <v>537.7969993975514</v>
      </c>
      <c r="Q67" s="59">
        <f t="shared" si="15"/>
        <v>86.14717353856867</v>
      </c>
      <c r="R67" s="59">
        <f t="shared" si="16"/>
        <v>86.14717353856867</v>
      </c>
      <c r="S67" s="126" t="s">
        <v>1407</v>
      </c>
    </row>
    <row r="68" spans="1:19" ht="12.75">
      <c r="A68" s="49">
        <v>432471</v>
      </c>
      <c r="B68" s="50" t="s">
        <v>403</v>
      </c>
      <c r="C68" s="50" t="s">
        <v>1063</v>
      </c>
      <c r="D68" s="51" t="s">
        <v>1151</v>
      </c>
      <c r="E68" s="51" t="s">
        <v>1152</v>
      </c>
      <c r="F68" s="51" t="s">
        <v>1153</v>
      </c>
      <c r="G68" s="51"/>
      <c r="H68" s="52" t="s">
        <v>1064</v>
      </c>
      <c r="I68" s="54" t="str">
        <f t="shared" si="0"/>
        <v>JN49DT</v>
      </c>
      <c r="J68" s="54">
        <f t="shared" si="1"/>
        <v>8.25</v>
      </c>
      <c r="K68" s="54">
        <f aca="true" t="shared" si="17" ref="K68:K84">(CODE(MID(I68,2,1))-74)*10+MID(I68,4,1)*1+(CODE(MID(I68,6,1))-65)/24</f>
        <v>49.791666666666664</v>
      </c>
      <c r="L68" s="54" t="str">
        <f aca="true" t="shared" si="18" ref="L68:L84">UPPER(C68)</f>
        <v>JO55WM</v>
      </c>
      <c r="M68" s="54">
        <f t="shared" si="4"/>
        <v>11.833333333333334</v>
      </c>
      <c r="N68" s="54">
        <f aca="true" t="shared" si="19" ref="N68:N84">(CODE(MID(L68,2,1))-74)*10+MID(L68,4,1)*1+(CODE(MID(L68,6,1))-65)/24</f>
        <v>55.5</v>
      </c>
      <c r="O68" s="58">
        <f aca="true" t="shared" si="20" ref="O68:O84">ACOS(SIN(N68*PI()/180)*SIN(K68*PI()/180)+COS(N68*PI()/180)*COS(K68*PI()/180)*COS((J68-M68)*PI()/180))</f>
        <v>0.10657514884029018</v>
      </c>
      <c r="P68" s="59">
        <f aca="true" t="shared" si="21" ref="P68:P84">IF(C68="","",6371.3*O68)</f>
        <v>679.0222458061409</v>
      </c>
      <c r="Q68" s="59">
        <f aca="true" t="shared" si="22" ref="Q68:Q84">ACOS((SIN(N68*PI()/180)-SIN(K68*PI()/180)*COS(O68))/(COS(K68*PI()/180)*SIN(O68)))*180/PI()</f>
        <v>19.43846966959923</v>
      </c>
      <c r="R68" s="59">
        <f aca="true" t="shared" si="23" ref="R68:R84">IF(C68="","",IF((SIN((M68-J68)*PI()/180))&lt;0,360-Q68,Q68))</f>
        <v>19.43846966959923</v>
      </c>
      <c r="S68" s="126" t="s">
        <v>1407</v>
      </c>
    </row>
    <row r="69" spans="1:19" ht="12.75">
      <c r="A69" s="99">
        <v>432475</v>
      </c>
      <c r="B69" s="100" t="s">
        <v>41</v>
      </c>
      <c r="C69" s="100" t="s">
        <v>42</v>
      </c>
      <c r="D69" s="100" t="s">
        <v>808</v>
      </c>
      <c r="E69" s="101" t="s">
        <v>837</v>
      </c>
      <c r="F69" s="101" t="s">
        <v>735</v>
      </c>
      <c r="G69" s="100">
        <v>1024</v>
      </c>
      <c r="H69" s="56" t="s">
        <v>43</v>
      </c>
      <c r="I69" s="54" t="str">
        <f t="shared" si="0"/>
        <v>JN49DT</v>
      </c>
      <c r="J69" s="54">
        <f t="shared" si="1"/>
        <v>8.25</v>
      </c>
      <c r="K69" s="54">
        <f t="shared" si="17"/>
        <v>49.791666666666664</v>
      </c>
      <c r="L69" s="54" t="str">
        <f t="shared" si="18"/>
        <v>JN69KA</v>
      </c>
      <c r="M69" s="54">
        <f t="shared" si="4"/>
        <v>12.833333333333334</v>
      </c>
      <c r="N69" s="54">
        <f t="shared" si="19"/>
        <v>49</v>
      </c>
      <c r="O69" s="58">
        <f t="shared" si="20"/>
        <v>0.053855161280059294</v>
      </c>
      <c r="P69" s="59">
        <f t="shared" si="21"/>
        <v>343.1273890636418</v>
      </c>
      <c r="Q69" s="59">
        <f t="shared" si="22"/>
        <v>103.11539231826706</v>
      </c>
      <c r="R69" s="59">
        <f t="shared" si="23"/>
        <v>103.11539231826706</v>
      </c>
      <c r="S69" s="126" t="s">
        <v>1407</v>
      </c>
    </row>
    <row r="70" spans="1:19" ht="12.75">
      <c r="A70" s="49">
        <v>432475</v>
      </c>
      <c r="B70" s="50" t="s">
        <v>428</v>
      </c>
      <c r="C70" s="50" t="s">
        <v>1154</v>
      </c>
      <c r="D70" s="51" t="s">
        <v>939</v>
      </c>
      <c r="E70" s="51" t="s">
        <v>1115</v>
      </c>
      <c r="F70" s="51" t="s">
        <v>897</v>
      </c>
      <c r="G70" s="51"/>
      <c r="H70" s="52"/>
      <c r="I70" s="54" t="str">
        <f t="shared" si="0"/>
        <v>JN49DT</v>
      </c>
      <c r="J70" s="54">
        <f t="shared" si="1"/>
        <v>8.25</v>
      </c>
      <c r="K70" s="54">
        <f t="shared" si="17"/>
        <v>49.791666666666664</v>
      </c>
      <c r="L70" s="54" t="str">
        <f t="shared" si="18"/>
        <v>KO18DN</v>
      </c>
      <c r="M70" s="54">
        <f t="shared" si="4"/>
        <v>22.25</v>
      </c>
      <c r="N70" s="54">
        <f t="shared" si="19"/>
        <v>58.541666666666664</v>
      </c>
      <c r="O70" s="58">
        <f t="shared" si="20"/>
        <v>0.2084449781271689</v>
      </c>
      <c r="P70" s="59">
        <f t="shared" si="21"/>
        <v>1328.0654891416311</v>
      </c>
      <c r="Q70" s="59">
        <f t="shared" si="22"/>
        <v>37.59689093846726</v>
      </c>
      <c r="R70" s="59">
        <f t="shared" si="23"/>
        <v>37.59689093846726</v>
      </c>
      <c r="S70" s="126" t="s">
        <v>1407</v>
      </c>
    </row>
    <row r="71" spans="1:19" ht="12.75">
      <c r="A71" s="49">
        <v>432475</v>
      </c>
      <c r="B71" s="50" t="s">
        <v>1155</v>
      </c>
      <c r="C71" s="50" t="s">
        <v>482</v>
      </c>
      <c r="D71" s="51" t="s">
        <v>945</v>
      </c>
      <c r="E71" s="51" t="s">
        <v>737</v>
      </c>
      <c r="F71" s="51" t="s">
        <v>897</v>
      </c>
      <c r="G71" s="51"/>
      <c r="H71" s="53"/>
      <c r="I71" s="54" t="str">
        <f t="shared" si="0"/>
        <v>JN49DT</v>
      </c>
      <c r="J71" s="54">
        <f t="shared" si="1"/>
        <v>8.25</v>
      </c>
      <c r="K71" s="54">
        <f t="shared" si="17"/>
        <v>49.791666666666664</v>
      </c>
      <c r="L71" s="54" t="str">
        <f t="shared" si="18"/>
        <v>JN97KR</v>
      </c>
      <c r="M71" s="54">
        <f t="shared" si="4"/>
        <v>18.833333333333332</v>
      </c>
      <c r="N71" s="54">
        <f t="shared" si="19"/>
        <v>47.708333333333336</v>
      </c>
      <c r="O71" s="58">
        <f t="shared" si="20"/>
        <v>0.12697702129833544</v>
      </c>
      <c r="P71" s="59">
        <f t="shared" si="21"/>
        <v>809.0086957980845</v>
      </c>
      <c r="Q71" s="59">
        <f t="shared" si="22"/>
        <v>102.59359273361734</v>
      </c>
      <c r="R71" s="59">
        <f t="shared" si="23"/>
        <v>102.59359273361734</v>
      </c>
      <c r="S71" s="126" t="s">
        <v>1407</v>
      </c>
    </row>
    <row r="72" spans="1:19" ht="12.75">
      <c r="A72" s="49">
        <v>432476</v>
      </c>
      <c r="B72" s="50" t="s">
        <v>500</v>
      </c>
      <c r="C72" s="50" t="s">
        <v>1156</v>
      </c>
      <c r="D72" s="51" t="s">
        <v>1088</v>
      </c>
      <c r="E72" s="51" t="s">
        <v>737</v>
      </c>
      <c r="F72" s="51" t="s">
        <v>897</v>
      </c>
      <c r="G72" s="51"/>
      <c r="H72" s="53"/>
      <c r="I72" s="54" t="str">
        <f t="shared" si="0"/>
        <v>JN49DT</v>
      </c>
      <c r="J72" s="54">
        <f t="shared" si="1"/>
        <v>8.25</v>
      </c>
      <c r="K72" s="54">
        <f t="shared" si="17"/>
        <v>49.791666666666664</v>
      </c>
      <c r="L72" s="54" t="str">
        <f t="shared" si="18"/>
        <v>JN87FI</v>
      </c>
      <c r="M72" s="54">
        <f t="shared" si="4"/>
        <v>16.416666666666668</v>
      </c>
      <c r="N72" s="54">
        <f t="shared" si="19"/>
        <v>47.333333333333336</v>
      </c>
      <c r="O72" s="58">
        <f t="shared" si="20"/>
        <v>0.10355684883554006</v>
      </c>
      <c r="P72" s="59">
        <f t="shared" si="21"/>
        <v>659.7917509858764</v>
      </c>
      <c r="Q72" s="59">
        <f t="shared" si="22"/>
        <v>111.35598026300886</v>
      </c>
      <c r="R72" s="59">
        <f t="shared" si="23"/>
        <v>111.35598026300886</v>
      </c>
      <c r="S72" s="126" t="s">
        <v>1407</v>
      </c>
    </row>
    <row r="73" spans="1:19" ht="12.75">
      <c r="A73" s="99">
        <v>432477</v>
      </c>
      <c r="B73" s="100" t="s">
        <v>44</v>
      </c>
      <c r="C73" s="100" t="s">
        <v>838</v>
      </c>
      <c r="D73" s="100" t="s">
        <v>755</v>
      </c>
      <c r="E73" s="101"/>
      <c r="F73" s="101" t="s">
        <v>735</v>
      </c>
      <c r="G73" s="100">
        <v>522</v>
      </c>
      <c r="H73" s="56" t="s">
        <v>46</v>
      </c>
      <c r="I73" s="54" t="str">
        <f t="shared" si="0"/>
        <v>JN49DT</v>
      </c>
      <c r="J73" s="54">
        <f t="shared" si="1"/>
        <v>8.25</v>
      </c>
      <c r="K73" s="54">
        <f t="shared" si="17"/>
        <v>49.791666666666664</v>
      </c>
      <c r="L73" s="54" t="str">
        <f t="shared" si="18"/>
        <v>JN459WI</v>
      </c>
      <c r="M73" s="54">
        <f t="shared" si="4"/>
        <v>7.333333333333333</v>
      </c>
      <c r="N73" s="54">
        <f t="shared" si="19"/>
        <v>45.916666666666664</v>
      </c>
      <c r="O73" s="58">
        <f t="shared" si="20"/>
        <v>0.06847676024403793</v>
      </c>
      <c r="P73" s="59">
        <f t="shared" si="21"/>
        <v>436.28598254283884</v>
      </c>
      <c r="Q73" s="59">
        <f t="shared" si="22"/>
        <v>170.63845245841023</v>
      </c>
      <c r="R73" s="59">
        <f t="shared" si="23"/>
        <v>189.36154754158977</v>
      </c>
      <c r="S73" s="126" t="s">
        <v>1407</v>
      </c>
    </row>
    <row r="74" spans="1:19" ht="12.75">
      <c r="A74" s="49">
        <v>432478</v>
      </c>
      <c r="B74" s="50" t="s">
        <v>452</v>
      </c>
      <c r="C74" s="50" t="s">
        <v>419</v>
      </c>
      <c r="D74" s="51" t="s">
        <v>913</v>
      </c>
      <c r="E74" s="51" t="s">
        <v>1157</v>
      </c>
      <c r="F74" s="51" t="s">
        <v>1076</v>
      </c>
      <c r="G74" s="51"/>
      <c r="H74" s="53"/>
      <c r="I74" s="54" t="str">
        <f t="shared" si="0"/>
        <v>JN49DT</v>
      </c>
      <c r="J74" s="54">
        <f t="shared" si="1"/>
        <v>8.25</v>
      </c>
      <c r="K74" s="54">
        <f t="shared" si="17"/>
        <v>49.791666666666664</v>
      </c>
      <c r="L74" s="54" t="str">
        <f t="shared" si="18"/>
        <v>JO38RA</v>
      </c>
      <c r="M74" s="54">
        <f t="shared" si="4"/>
        <v>7.416666666666667</v>
      </c>
      <c r="N74" s="54">
        <f t="shared" si="19"/>
        <v>58</v>
      </c>
      <c r="O74" s="58">
        <f t="shared" si="20"/>
        <v>0.1435156523098684</v>
      </c>
      <c r="P74" s="59">
        <f t="shared" si="21"/>
        <v>914.3812755618645</v>
      </c>
      <c r="Q74" s="59">
        <f t="shared" si="22"/>
        <v>3.088987531790677</v>
      </c>
      <c r="R74" s="59">
        <f t="shared" si="23"/>
        <v>356.9110124682093</v>
      </c>
      <c r="S74" s="126" t="s">
        <v>1407</v>
      </c>
    </row>
    <row r="75" spans="1:19" ht="12.75">
      <c r="A75" s="49">
        <v>432478</v>
      </c>
      <c r="B75" s="103" t="s">
        <v>460</v>
      </c>
      <c r="C75" s="50" t="s">
        <v>417</v>
      </c>
      <c r="D75" s="51" t="s">
        <v>945</v>
      </c>
      <c r="E75" s="51" t="s">
        <v>1019</v>
      </c>
      <c r="F75" s="51" t="s">
        <v>897</v>
      </c>
      <c r="G75" s="51"/>
      <c r="H75" s="52"/>
      <c r="I75" s="54" t="str">
        <f t="shared" si="0"/>
        <v>JN49DT</v>
      </c>
      <c r="J75" s="54">
        <f t="shared" si="1"/>
        <v>8.25</v>
      </c>
      <c r="K75" s="54">
        <f t="shared" si="17"/>
        <v>49.791666666666664</v>
      </c>
      <c r="L75" s="54" t="str">
        <f t="shared" si="18"/>
        <v>JN88NE</v>
      </c>
      <c r="M75" s="54">
        <f t="shared" si="4"/>
        <v>17.083333333333332</v>
      </c>
      <c r="N75" s="54">
        <f t="shared" si="19"/>
        <v>48.166666666666664</v>
      </c>
      <c r="O75" s="58">
        <f t="shared" si="20"/>
        <v>0.10501579158751362</v>
      </c>
      <c r="P75" s="59">
        <f t="shared" si="21"/>
        <v>669.0871129415256</v>
      </c>
      <c r="Q75" s="59">
        <f t="shared" si="22"/>
        <v>102.29210586809988</v>
      </c>
      <c r="R75" s="59">
        <f t="shared" si="23"/>
        <v>102.29210586809988</v>
      </c>
      <c r="S75" s="126" t="s">
        <v>1407</v>
      </c>
    </row>
    <row r="76" spans="1:19" ht="12.75">
      <c r="A76" s="49">
        <v>432480</v>
      </c>
      <c r="B76" s="50" t="s">
        <v>424</v>
      </c>
      <c r="C76" s="50" t="s">
        <v>1158</v>
      </c>
      <c r="D76" s="51">
        <v>50</v>
      </c>
      <c r="E76" s="51" t="s">
        <v>1159</v>
      </c>
      <c r="F76" s="51">
        <v>180</v>
      </c>
      <c r="G76" s="51"/>
      <c r="H76" s="52"/>
      <c r="I76" s="54" t="str">
        <f t="shared" si="0"/>
        <v>JN49DT</v>
      </c>
      <c r="J76" s="54">
        <f t="shared" si="1"/>
        <v>8.25</v>
      </c>
      <c r="K76" s="54">
        <f t="shared" si="17"/>
        <v>49.791666666666664</v>
      </c>
      <c r="L76" s="54" t="str">
        <f t="shared" si="18"/>
        <v>JO59FB</v>
      </c>
      <c r="M76" s="54">
        <f t="shared" si="4"/>
        <v>10.416666666666666</v>
      </c>
      <c r="N76" s="54">
        <f t="shared" si="19"/>
        <v>59.041666666666664</v>
      </c>
      <c r="O76" s="58">
        <f t="shared" si="20"/>
        <v>0.16291332420374527</v>
      </c>
      <c r="P76" s="59">
        <f t="shared" si="21"/>
        <v>1037.9696624993223</v>
      </c>
      <c r="Q76" s="59">
        <f t="shared" si="22"/>
        <v>6.886749296529409</v>
      </c>
      <c r="R76" s="59">
        <f t="shared" si="23"/>
        <v>6.886749296529409</v>
      </c>
      <c r="S76" s="126" t="s">
        <v>1407</v>
      </c>
    </row>
    <row r="77" spans="1:19" ht="12.75">
      <c r="A77" s="49">
        <v>432485</v>
      </c>
      <c r="B77" s="50" t="s">
        <v>463</v>
      </c>
      <c r="C77" s="50" t="s">
        <v>464</v>
      </c>
      <c r="D77" s="51" t="s">
        <v>941</v>
      </c>
      <c r="E77" s="51" t="s">
        <v>1021</v>
      </c>
      <c r="F77" s="51" t="s">
        <v>1160</v>
      </c>
      <c r="G77" s="51"/>
      <c r="H77" s="52" t="s">
        <v>883</v>
      </c>
      <c r="I77" s="54" t="str">
        <f t="shared" si="0"/>
        <v>JN49DT</v>
      </c>
      <c r="J77" s="54">
        <f t="shared" si="1"/>
        <v>8.25</v>
      </c>
      <c r="K77" s="54">
        <f t="shared" si="17"/>
        <v>49.791666666666664</v>
      </c>
      <c r="L77" s="54" t="str">
        <f t="shared" si="18"/>
        <v>JO29PJ</v>
      </c>
      <c r="M77" s="54">
        <f t="shared" si="4"/>
        <v>5.25</v>
      </c>
      <c r="N77" s="54">
        <f t="shared" si="19"/>
        <v>59.375</v>
      </c>
      <c r="O77" s="58">
        <f t="shared" si="20"/>
        <v>0.16994653880223187</v>
      </c>
      <c r="P77" s="59">
        <f t="shared" si="21"/>
        <v>1082.78038267066</v>
      </c>
      <c r="Q77" s="59">
        <f t="shared" si="22"/>
        <v>9.069673342981067</v>
      </c>
      <c r="R77" s="59">
        <f t="shared" si="23"/>
        <v>350.93032665701895</v>
      </c>
      <c r="S77" s="126" t="s">
        <v>1407</v>
      </c>
    </row>
    <row r="78" spans="1:19" ht="12.75">
      <c r="A78" s="99">
        <v>432488</v>
      </c>
      <c r="B78" s="100" t="s">
        <v>72</v>
      </c>
      <c r="C78" s="100" t="s">
        <v>73</v>
      </c>
      <c r="D78" s="100" t="s">
        <v>755</v>
      </c>
      <c r="E78" s="101" t="s">
        <v>759</v>
      </c>
      <c r="F78" s="101" t="s">
        <v>735</v>
      </c>
      <c r="G78" s="100">
        <v>693</v>
      </c>
      <c r="H78" s="56" t="s">
        <v>74</v>
      </c>
      <c r="I78" s="54" t="str">
        <f t="shared" si="0"/>
        <v>JN49DT</v>
      </c>
      <c r="J78" s="54">
        <f t="shared" si="1"/>
        <v>8.25</v>
      </c>
      <c r="K78" s="54">
        <f t="shared" si="17"/>
        <v>49.791666666666664</v>
      </c>
      <c r="L78" s="54" t="str">
        <f t="shared" si="18"/>
        <v>JO40AQ</v>
      </c>
      <c r="M78" s="54">
        <f t="shared" si="4"/>
        <v>8</v>
      </c>
      <c r="N78" s="54">
        <f t="shared" si="19"/>
        <v>50.666666666666664</v>
      </c>
      <c r="O78" s="58">
        <f t="shared" si="20"/>
        <v>0.015524601296820206</v>
      </c>
      <c r="P78" s="59">
        <f t="shared" si="21"/>
        <v>98.91189224243058</v>
      </c>
      <c r="Q78" s="59">
        <f t="shared" si="22"/>
        <v>10.262035740721013</v>
      </c>
      <c r="R78" s="59">
        <f t="shared" si="23"/>
        <v>349.737964259279</v>
      </c>
      <c r="S78" s="126" t="s">
        <v>1407</v>
      </c>
    </row>
    <row r="79" spans="1:19" ht="12.75">
      <c r="A79" s="49">
        <v>432489</v>
      </c>
      <c r="B79" s="50" t="s">
        <v>1161</v>
      </c>
      <c r="C79" s="50" t="s">
        <v>1162</v>
      </c>
      <c r="D79" s="51" t="s">
        <v>939</v>
      </c>
      <c r="E79" s="51" t="s">
        <v>1115</v>
      </c>
      <c r="F79" s="51" t="s">
        <v>897</v>
      </c>
      <c r="G79" s="51"/>
      <c r="H79" s="52"/>
      <c r="I79" s="54" t="str">
        <f t="shared" si="0"/>
        <v>JN49DT</v>
      </c>
      <c r="J79" s="54">
        <f t="shared" si="1"/>
        <v>8.25</v>
      </c>
      <c r="K79" s="54">
        <f t="shared" si="17"/>
        <v>49.791666666666664</v>
      </c>
      <c r="L79" s="54" t="str">
        <f t="shared" si="18"/>
        <v>JO65OR</v>
      </c>
      <c r="M79" s="54">
        <f t="shared" si="4"/>
        <v>13.166666666666666</v>
      </c>
      <c r="N79" s="54">
        <f t="shared" si="19"/>
        <v>55.708333333333336</v>
      </c>
      <c r="O79" s="58">
        <f t="shared" si="20"/>
        <v>0.11552381019690716</v>
      </c>
      <c r="P79" s="59">
        <f t="shared" si="21"/>
        <v>736.0368519075546</v>
      </c>
      <c r="Q79" s="59">
        <f t="shared" si="22"/>
        <v>24.766434277307532</v>
      </c>
      <c r="R79" s="59">
        <f t="shared" si="23"/>
        <v>24.766434277307532</v>
      </c>
      <c r="S79" s="126" t="s">
        <v>1407</v>
      </c>
    </row>
    <row r="80" spans="1:19" ht="12.75">
      <c r="A80" s="49">
        <v>432490</v>
      </c>
      <c r="B80" s="103" t="s">
        <v>448</v>
      </c>
      <c r="C80" s="50" t="s">
        <v>449</v>
      </c>
      <c r="D80" s="51">
        <v>15</v>
      </c>
      <c r="E80" s="51" t="s">
        <v>1170</v>
      </c>
      <c r="F80" s="51">
        <v>225</v>
      </c>
      <c r="G80" s="51"/>
      <c r="H80" s="53"/>
      <c r="I80" s="54" t="str">
        <f t="shared" si="0"/>
        <v>JN49DT</v>
      </c>
      <c r="J80" s="54">
        <f t="shared" si="1"/>
        <v>8.25</v>
      </c>
      <c r="K80" s="54">
        <f t="shared" si="17"/>
        <v>49.791666666666664</v>
      </c>
      <c r="L80" s="54" t="str">
        <f t="shared" si="18"/>
        <v>KP32TW</v>
      </c>
      <c r="M80" s="54">
        <f t="shared" si="4"/>
        <v>27.583333333333332</v>
      </c>
      <c r="N80" s="54">
        <f t="shared" si="19"/>
        <v>62.916666666666664</v>
      </c>
      <c r="O80" s="58">
        <f t="shared" si="20"/>
        <v>0.2932741768420304</v>
      </c>
      <c r="P80" s="59">
        <f t="shared" si="21"/>
        <v>1868.5377629136283</v>
      </c>
      <c r="Q80" s="59">
        <f t="shared" si="22"/>
        <v>31.425733440400187</v>
      </c>
      <c r="R80" s="59">
        <f t="shared" si="23"/>
        <v>31.425733440400187</v>
      </c>
      <c r="S80" s="126" t="s">
        <v>1407</v>
      </c>
    </row>
    <row r="81" spans="1:19" ht="12.75">
      <c r="A81" s="99">
        <v>432810</v>
      </c>
      <c r="B81" s="100" t="s">
        <v>58</v>
      </c>
      <c r="C81" s="100" t="s">
        <v>59</v>
      </c>
      <c r="D81" s="100"/>
      <c r="E81" s="101"/>
      <c r="F81" s="101" t="s">
        <v>735</v>
      </c>
      <c r="G81" s="100"/>
      <c r="H81" s="56"/>
      <c r="I81" s="54" t="str">
        <f t="shared" si="0"/>
        <v>JN49DT</v>
      </c>
      <c r="J81" s="54">
        <f t="shared" si="1"/>
        <v>8.25</v>
      </c>
      <c r="K81" s="54">
        <f t="shared" si="17"/>
        <v>49.791666666666664</v>
      </c>
      <c r="L81" s="54" t="str">
        <f t="shared" si="18"/>
        <v>JN69EQ</v>
      </c>
      <c r="M81" s="54">
        <f t="shared" si="4"/>
        <v>12.333333333333334</v>
      </c>
      <c r="N81" s="54">
        <f t="shared" si="19"/>
        <v>49.666666666666664</v>
      </c>
      <c r="O81" s="58">
        <f t="shared" si="20"/>
        <v>0.046113400634950175</v>
      </c>
      <c r="P81" s="59">
        <f t="shared" si="21"/>
        <v>293.80230946545805</v>
      </c>
      <c r="Q81" s="59">
        <f t="shared" si="22"/>
        <v>91.15217510476803</v>
      </c>
      <c r="R81" s="59">
        <f t="shared" si="23"/>
        <v>91.15217510476803</v>
      </c>
      <c r="S81" s="126" t="s">
        <v>1407</v>
      </c>
    </row>
    <row r="82" spans="1:19" ht="12.75">
      <c r="A82" s="49">
        <v>432441</v>
      </c>
      <c r="B82" s="103" t="s">
        <v>425</v>
      </c>
      <c r="C82" s="50" t="s">
        <v>426</v>
      </c>
      <c r="D82" s="51" t="s">
        <v>894</v>
      </c>
      <c r="E82" s="51" t="s">
        <v>1163</v>
      </c>
      <c r="F82" s="51" t="s">
        <v>897</v>
      </c>
      <c r="G82" s="51" t="s">
        <v>1190</v>
      </c>
      <c r="H82" s="52"/>
      <c r="I82" s="54" t="str">
        <f t="shared" si="0"/>
        <v>JN49DT</v>
      </c>
      <c r="J82" s="54">
        <f t="shared" si="1"/>
        <v>8.25</v>
      </c>
      <c r="K82" s="54">
        <f t="shared" si="17"/>
        <v>49.791666666666664</v>
      </c>
      <c r="L82" s="54" t="str">
        <f t="shared" si="18"/>
        <v>JN18KF</v>
      </c>
      <c r="M82" s="54">
        <f t="shared" si="4"/>
        <v>2.8333333333333335</v>
      </c>
      <c r="N82" s="54">
        <f t="shared" si="19"/>
        <v>48.208333333333336</v>
      </c>
      <c r="O82" s="58">
        <f t="shared" si="20"/>
        <v>0.06787971712099061</v>
      </c>
      <c r="P82" s="59">
        <f t="shared" si="21"/>
        <v>432.4820416929675</v>
      </c>
      <c r="Q82" s="59">
        <f t="shared" si="22"/>
        <v>111.95400438305727</v>
      </c>
      <c r="R82" s="59">
        <f t="shared" si="23"/>
        <v>248.04599561694272</v>
      </c>
      <c r="S82" s="126" t="s">
        <v>1407</v>
      </c>
    </row>
    <row r="83" spans="1:19" ht="12.75">
      <c r="A83" s="49">
        <v>432830</v>
      </c>
      <c r="B83" s="50" t="s">
        <v>427</v>
      </c>
      <c r="C83" s="50" t="s">
        <v>357</v>
      </c>
      <c r="D83" s="50"/>
      <c r="E83" s="102"/>
      <c r="F83" s="102"/>
      <c r="G83" s="50"/>
      <c r="H83" s="56"/>
      <c r="I83" s="54" t="str">
        <f t="shared" si="0"/>
        <v>JN49DT</v>
      </c>
      <c r="J83" s="54">
        <f t="shared" si="1"/>
        <v>8.25</v>
      </c>
      <c r="K83" s="54">
        <f t="shared" si="17"/>
        <v>49.791666666666664</v>
      </c>
      <c r="L83" s="54" t="str">
        <f t="shared" si="18"/>
        <v>JP20LG</v>
      </c>
      <c r="M83" s="54">
        <f t="shared" si="4"/>
        <v>4.916666666666667</v>
      </c>
      <c r="N83" s="54">
        <f t="shared" si="19"/>
        <v>60.25</v>
      </c>
      <c r="O83" s="58">
        <f t="shared" si="20"/>
        <v>0.18549430308294412</v>
      </c>
      <c r="P83" s="59">
        <f t="shared" si="21"/>
        <v>1181.839853232362</v>
      </c>
      <c r="Q83" s="59">
        <f t="shared" si="22"/>
        <v>9.000265180132118</v>
      </c>
      <c r="R83" s="59">
        <f t="shared" si="23"/>
        <v>350.99973481986785</v>
      </c>
      <c r="S83" s="126" t="s">
        <v>1407</v>
      </c>
    </row>
    <row r="84" spans="1:19" ht="12.75">
      <c r="A84" s="49">
        <v>432845</v>
      </c>
      <c r="B84" s="50" t="s">
        <v>431</v>
      </c>
      <c r="C84" s="50" t="s">
        <v>432</v>
      </c>
      <c r="D84" s="50"/>
      <c r="E84" s="102"/>
      <c r="F84" s="102"/>
      <c r="G84" s="50"/>
      <c r="H84" s="56"/>
      <c r="I84" s="54" t="str">
        <f t="shared" si="0"/>
        <v>JN49DT</v>
      </c>
      <c r="J84" s="54">
        <f t="shared" si="1"/>
        <v>8.25</v>
      </c>
      <c r="K84" s="54">
        <f t="shared" si="17"/>
        <v>49.791666666666664</v>
      </c>
      <c r="L84" s="54" t="str">
        <f t="shared" si="18"/>
        <v>JP40CM</v>
      </c>
      <c r="M84" s="54">
        <f t="shared" si="4"/>
        <v>8.166666666666666</v>
      </c>
      <c r="N84" s="54">
        <f t="shared" si="19"/>
        <v>60.5</v>
      </c>
      <c r="O84" s="58">
        <f t="shared" si="20"/>
        <v>0.18689748362964487</v>
      </c>
      <c r="P84" s="59">
        <f t="shared" si="21"/>
        <v>1190.7799374495564</v>
      </c>
      <c r="Q84" s="59">
        <f t="shared" si="22"/>
        <v>0.2208443853322558</v>
      </c>
      <c r="R84" s="59">
        <f t="shared" si="23"/>
        <v>359.77915561466773</v>
      </c>
      <c r="S84" s="126" t="s">
        <v>1407</v>
      </c>
    </row>
    <row r="85" spans="1:19" ht="12.75">
      <c r="A85" s="49">
        <v>432847</v>
      </c>
      <c r="B85" s="50" t="s">
        <v>433</v>
      </c>
      <c r="C85" s="50" t="s">
        <v>434</v>
      </c>
      <c r="D85" s="51">
        <v>1</v>
      </c>
      <c r="E85" s="51" t="s">
        <v>1167</v>
      </c>
      <c r="F85" s="51" t="s">
        <v>897</v>
      </c>
      <c r="G85" s="51"/>
      <c r="H85" s="53"/>
      <c r="I85" s="54" t="str">
        <f t="shared" si="0"/>
        <v>JN49DT</v>
      </c>
      <c r="J85" s="54">
        <f t="shared" si="1"/>
        <v>8.25</v>
      </c>
      <c r="K85" s="54">
        <f aca="true" t="shared" si="24" ref="K85:K115">(CODE(MID(I85,2,1))-74)*10+MID(I85,4,1)*1+(CODE(MID(I85,6,1))-65)/24</f>
        <v>49.791666666666664</v>
      </c>
      <c r="L85" s="54" t="str">
        <f aca="true" t="shared" si="25" ref="L85:L115">UPPER(C85)</f>
        <v>JN85JO</v>
      </c>
      <c r="M85" s="54">
        <f t="shared" si="4"/>
        <v>16.75</v>
      </c>
      <c r="N85" s="54">
        <f aca="true" t="shared" si="26" ref="N85:N115">(CODE(MID(L85,2,1))-74)*10+MID(L85,4,1)*1+(CODE(MID(L85,6,1))-65)/24</f>
        <v>45.583333333333336</v>
      </c>
      <c r="O85" s="58">
        <f aca="true" t="shared" si="27" ref="O85:O115">ACOS(SIN(N85*PI()/180)*SIN(K85*PI()/180)+COS(N85*PI()/180)*COS(K85*PI()/180)*COS((J85-M85)*PI()/180))</f>
        <v>0.12384489697664502</v>
      </c>
      <c r="P85" s="59">
        <f aca="true" t="shared" si="28" ref="P85:P115">IF(C85="","",6371.3*O85)</f>
        <v>789.0529921072985</v>
      </c>
      <c r="Q85" s="59">
        <f aca="true" t="shared" si="29" ref="Q85:Q115">ACOS((SIN(N85*PI()/180)-SIN(K85*PI()/180)*COS(O85))/(COS(K85*PI()/180)*SIN(O85)))*180/PI()</f>
        <v>123.12941400932262</v>
      </c>
      <c r="R85" s="59">
        <f aca="true" t="shared" si="30" ref="R85:R115">IF(C85="","",IF((SIN((M85-J85)*PI()/180))&lt;0,360-Q85,Q85))</f>
        <v>123.12941400932262</v>
      </c>
      <c r="S85" s="126" t="s">
        <v>1407</v>
      </c>
    </row>
    <row r="86" spans="1:19" ht="12.75">
      <c r="A86" s="49">
        <v>432850</v>
      </c>
      <c r="B86" s="50" t="s">
        <v>435</v>
      </c>
      <c r="C86" s="50" t="s">
        <v>436</v>
      </c>
      <c r="D86" s="50"/>
      <c r="E86" s="102"/>
      <c r="F86" s="102"/>
      <c r="G86" s="50"/>
      <c r="H86" s="56"/>
      <c r="I86" s="54" t="str">
        <f t="shared" si="0"/>
        <v>JN49DT</v>
      </c>
      <c r="J86" s="54">
        <f t="shared" si="1"/>
        <v>8.25</v>
      </c>
      <c r="K86" s="54">
        <f t="shared" si="24"/>
        <v>49.791666666666664</v>
      </c>
      <c r="L86" s="54" t="str">
        <f t="shared" si="25"/>
        <v>JN53KN</v>
      </c>
      <c r="M86" s="54">
        <f t="shared" si="4"/>
        <v>10.833333333333334</v>
      </c>
      <c r="N86" s="54">
        <f t="shared" si="26"/>
        <v>43.541666666666664</v>
      </c>
      <c r="O86" s="58">
        <f t="shared" si="27"/>
        <v>0.11336766691504296</v>
      </c>
      <c r="P86" s="59">
        <f t="shared" si="28"/>
        <v>722.2994162158133</v>
      </c>
      <c r="Q86" s="59">
        <f t="shared" si="29"/>
        <v>163.21318748686326</v>
      </c>
      <c r="R86" s="59">
        <f t="shared" si="30"/>
        <v>163.21318748686326</v>
      </c>
      <c r="S86" s="126" t="s">
        <v>1407</v>
      </c>
    </row>
    <row r="87" spans="1:19" ht="12.75">
      <c r="A87" s="49">
        <v>432437</v>
      </c>
      <c r="B87" s="50" t="s">
        <v>440</v>
      </c>
      <c r="C87" s="50" t="s">
        <v>441</v>
      </c>
      <c r="D87" s="50">
        <v>30</v>
      </c>
      <c r="E87" s="102" t="s">
        <v>1186</v>
      </c>
      <c r="F87" s="102" t="s">
        <v>735</v>
      </c>
      <c r="G87" s="50">
        <v>380</v>
      </c>
      <c r="H87" s="56" t="s">
        <v>883</v>
      </c>
      <c r="I87" s="54" t="str">
        <f t="shared" si="0"/>
        <v>JN49DT</v>
      </c>
      <c r="J87" s="54">
        <f t="shared" si="1"/>
        <v>8.25</v>
      </c>
      <c r="K87" s="54">
        <f t="shared" si="24"/>
        <v>49.791666666666664</v>
      </c>
      <c r="L87" s="54" t="str">
        <f t="shared" si="25"/>
        <v>JO59MS</v>
      </c>
      <c r="M87" s="54">
        <f t="shared" si="4"/>
        <v>11</v>
      </c>
      <c r="N87" s="54">
        <f t="shared" si="26"/>
        <v>59.75</v>
      </c>
      <c r="O87" s="58">
        <f t="shared" si="27"/>
        <v>0.17595826824772676</v>
      </c>
      <c r="P87" s="59">
        <f t="shared" si="28"/>
        <v>1121.0829144867416</v>
      </c>
      <c r="Q87" s="59">
        <f t="shared" si="29"/>
        <v>7.93642729417787</v>
      </c>
      <c r="R87" s="59">
        <f t="shared" si="30"/>
        <v>7.93642729417787</v>
      </c>
      <c r="S87" s="126" t="s">
        <v>1407</v>
      </c>
    </row>
    <row r="88" spans="1:19" ht="12.75">
      <c r="A88" s="99">
        <v>432875</v>
      </c>
      <c r="B88" s="100" t="s">
        <v>49</v>
      </c>
      <c r="C88" s="100" t="s">
        <v>50</v>
      </c>
      <c r="D88" s="100"/>
      <c r="E88" s="101"/>
      <c r="F88" s="101"/>
      <c r="G88" s="100"/>
      <c r="H88" s="56" t="s">
        <v>51</v>
      </c>
      <c r="I88" s="54" t="str">
        <f t="shared" si="0"/>
        <v>JN49DT</v>
      </c>
      <c r="J88" s="54">
        <f t="shared" si="1"/>
        <v>8.25</v>
      </c>
      <c r="K88" s="54">
        <f t="shared" si="24"/>
        <v>49.791666666666664</v>
      </c>
      <c r="L88" s="54" t="str">
        <f t="shared" si="25"/>
        <v>JN58IC</v>
      </c>
      <c r="M88" s="54">
        <f t="shared" si="4"/>
        <v>10.666666666666666</v>
      </c>
      <c r="N88" s="54">
        <f t="shared" si="26"/>
        <v>48.083333333333336</v>
      </c>
      <c r="O88" s="58">
        <f t="shared" si="27"/>
        <v>0.04069765602931552</v>
      </c>
      <c r="P88" s="59">
        <f t="shared" si="28"/>
        <v>259.29697585957797</v>
      </c>
      <c r="Q88" s="59">
        <f t="shared" si="29"/>
        <v>136.1837711685477</v>
      </c>
      <c r="R88" s="59">
        <f t="shared" si="30"/>
        <v>136.1837711685477</v>
      </c>
      <c r="S88" s="126" t="s">
        <v>1407</v>
      </c>
    </row>
    <row r="89" spans="1:19" ht="12.75">
      <c r="A89" s="99">
        <v>432880</v>
      </c>
      <c r="B89" s="100" t="s">
        <v>63</v>
      </c>
      <c r="C89" s="100" t="s">
        <v>64</v>
      </c>
      <c r="D89" s="100"/>
      <c r="E89" s="101"/>
      <c r="F89" s="101"/>
      <c r="G89" s="100"/>
      <c r="H89" s="56" t="s">
        <v>65</v>
      </c>
      <c r="I89" s="54" t="str">
        <f t="shared" si="0"/>
        <v>JN49DT</v>
      </c>
      <c r="J89" s="54">
        <f t="shared" si="1"/>
        <v>8.25</v>
      </c>
      <c r="K89" s="54">
        <f t="shared" si="24"/>
        <v>49.791666666666664</v>
      </c>
      <c r="L89" s="54" t="str">
        <f t="shared" si="25"/>
        <v>JN36BK</v>
      </c>
      <c r="M89" s="54">
        <f t="shared" si="4"/>
        <v>6.083333333333333</v>
      </c>
      <c r="N89" s="54">
        <f t="shared" si="26"/>
        <v>46.416666666666664</v>
      </c>
      <c r="O89" s="58">
        <f t="shared" si="27"/>
        <v>0.06408237005753437</v>
      </c>
      <c r="P89" s="59">
        <f t="shared" si="28"/>
        <v>408.28800434756874</v>
      </c>
      <c r="Q89" s="59">
        <f t="shared" si="29"/>
        <v>155.98306278849753</v>
      </c>
      <c r="R89" s="59">
        <f t="shared" si="30"/>
        <v>204.01693721150247</v>
      </c>
      <c r="S89" s="126" t="s">
        <v>1407</v>
      </c>
    </row>
    <row r="90" spans="1:19" ht="12.75">
      <c r="A90" s="49">
        <v>432886</v>
      </c>
      <c r="B90" s="50" t="s">
        <v>456</v>
      </c>
      <c r="C90" s="50" t="s">
        <v>457</v>
      </c>
      <c r="D90" s="50"/>
      <c r="E90" s="102"/>
      <c r="F90" s="102"/>
      <c r="G90" s="50"/>
      <c r="H90" s="56"/>
      <c r="I90" s="54" t="str">
        <f t="shared" si="0"/>
        <v>JN49DT</v>
      </c>
      <c r="J90" s="54">
        <f t="shared" si="1"/>
        <v>8.25</v>
      </c>
      <c r="K90" s="54">
        <f t="shared" si="24"/>
        <v>49.791666666666664</v>
      </c>
      <c r="L90" s="54" t="str">
        <f t="shared" si="25"/>
        <v>JN06KN</v>
      </c>
      <c r="M90" s="54">
        <f t="shared" si="4"/>
        <v>0.8333333333333334</v>
      </c>
      <c r="N90" s="54">
        <f t="shared" si="26"/>
        <v>46.541666666666664</v>
      </c>
      <c r="O90" s="58">
        <f t="shared" si="27"/>
        <v>0.10322835952618092</v>
      </c>
      <c r="P90" s="59">
        <f t="shared" si="28"/>
        <v>657.6988470491565</v>
      </c>
      <c r="Q90" s="59">
        <f t="shared" si="29"/>
        <v>120.49912050583823</v>
      </c>
      <c r="R90" s="59">
        <f t="shared" si="30"/>
        <v>239.50087949416178</v>
      </c>
      <c r="S90" s="126" t="s">
        <v>1407</v>
      </c>
    </row>
    <row r="91" spans="1:19" ht="12.75">
      <c r="A91" s="49">
        <v>432888</v>
      </c>
      <c r="B91" s="103" t="s">
        <v>1164</v>
      </c>
      <c r="C91" s="50" t="s">
        <v>1165</v>
      </c>
      <c r="D91" s="51"/>
      <c r="E91" s="51"/>
      <c r="F91" s="51"/>
      <c r="G91" s="51"/>
      <c r="H91" s="52" t="s">
        <v>1166</v>
      </c>
      <c r="I91" s="54" t="str">
        <f t="shared" si="0"/>
        <v>JN49DT</v>
      </c>
      <c r="J91" s="54">
        <f t="shared" si="1"/>
        <v>8.25</v>
      </c>
      <c r="K91" s="54">
        <f t="shared" si="24"/>
        <v>49.791666666666664</v>
      </c>
      <c r="L91" s="54" t="str">
        <f t="shared" si="25"/>
        <v>IO81</v>
      </c>
      <c r="M91" s="54" t="e">
        <f t="shared" si="4"/>
        <v>#VALUE!</v>
      </c>
      <c r="N91" s="54" t="e">
        <f t="shared" si="26"/>
        <v>#VALUE!</v>
      </c>
      <c r="O91" s="58" t="e">
        <f t="shared" si="27"/>
        <v>#VALUE!</v>
      </c>
      <c r="P91" s="59" t="e">
        <f t="shared" si="28"/>
        <v>#VALUE!</v>
      </c>
      <c r="Q91" s="59" t="e">
        <f t="shared" si="29"/>
        <v>#VALUE!</v>
      </c>
      <c r="R91" s="59" t="e">
        <f t="shared" si="30"/>
        <v>#VALUE!</v>
      </c>
      <c r="S91" s="126" t="s">
        <v>1407</v>
      </c>
    </row>
    <row r="92" spans="1:19" ht="12.75">
      <c r="A92" s="49">
        <v>432888</v>
      </c>
      <c r="B92" s="103" t="s">
        <v>458</v>
      </c>
      <c r="C92" s="50" t="s">
        <v>459</v>
      </c>
      <c r="D92" s="51">
        <v>10</v>
      </c>
      <c r="E92" s="51" t="s">
        <v>1172</v>
      </c>
      <c r="F92" s="51" t="s">
        <v>1173</v>
      </c>
      <c r="G92" s="51"/>
      <c r="H92" s="52" t="s">
        <v>879</v>
      </c>
      <c r="I92" s="54" t="str">
        <f t="shared" si="0"/>
        <v>JN49DT</v>
      </c>
      <c r="J92" s="54">
        <f t="shared" si="1"/>
        <v>8.25</v>
      </c>
      <c r="K92" s="54">
        <f t="shared" si="24"/>
        <v>49.791666666666664</v>
      </c>
      <c r="L92" s="54" t="str">
        <f t="shared" si="25"/>
        <v>IO92CO</v>
      </c>
      <c r="M92" s="54">
        <f t="shared" si="4"/>
        <v>-1.8333333333333333</v>
      </c>
      <c r="N92" s="54">
        <f t="shared" si="26"/>
        <v>52.583333333333336</v>
      </c>
      <c r="O92" s="58">
        <f t="shared" si="27"/>
        <v>0.12045082510054295</v>
      </c>
      <c r="P92" s="59">
        <f t="shared" si="28"/>
        <v>767.4283419630893</v>
      </c>
      <c r="Q92" s="59">
        <f t="shared" si="29"/>
        <v>62.29109739801355</v>
      </c>
      <c r="R92" s="59">
        <f t="shared" si="30"/>
        <v>297.70890260198644</v>
      </c>
      <c r="S92" s="126" t="s">
        <v>1407</v>
      </c>
    </row>
    <row r="93" spans="1:19" ht="12.75">
      <c r="A93" s="49">
        <v>432890</v>
      </c>
      <c r="B93" s="50" t="s">
        <v>461</v>
      </c>
      <c r="C93" s="50" t="s">
        <v>462</v>
      </c>
      <c r="D93" s="50"/>
      <c r="E93" s="102"/>
      <c r="F93" s="102"/>
      <c r="G93" s="50"/>
      <c r="H93" s="56"/>
      <c r="I93" s="54" t="str">
        <f t="shared" si="0"/>
        <v>JN49DT</v>
      </c>
      <c r="J93" s="54">
        <f t="shared" si="1"/>
        <v>8.25</v>
      </c>
      <c r="K93" s="54">
        <f t="shared" si="24"/>
        <v>49.791666666666664</v>
      </c>
      <c r="L93" s="54" t="str">
        <f t="shared" si="25"/>
        <v>JO43GN</v>
      </c>
      <c r="M93" s="54">
        <f t="shared" si="4"/>
        <v>8.5</v>
      </c>
      <c r="N93" s="54">
        <f t="shared" si="26"/>
        <v>53.541666666666664</v>
      </c>
      <c r="O93" s="58">
        <f t="shared" si="27"/>
        <v>0.065505658443195</v>
      </c>
      <c r="P93" s="59">
        <f t="shared" si="28"/>
        <v>417.35620163912836</v>
      </c>
      <c r="Q93" s="59">
        <f t="shared" si="29"/>
        <v>2.2700976461746443</v>
      </c>
      <c r="R93" s="59">
        <f t="shared" si="30"/>
        <v>2.2700976461746443</v>
      </c>
      <c r="S93" s="126" t="s">
        <v>1407</v>
      </c>
    </row>
    <row r="94" spans="1:19" ht="12.75">
      <c r="A94" s="49">
        <v>432895</v>
      </c>
      <c r="B94" s="103" t="s">
        <v>391</v>
      </c>
      <c r="C94" s="50" t="s">
        <v>392</v>
      </c>
      <c r="D94" s="51">
        <v>30</v>
      </c>
      <c r="E94" s="51" t="s">
        <v>1174</v>
      </c>
      <c r="F94" s="51" t="s">
        <v>897</v>
      </c>
      <c r="G94" s="51"/>
      <c r="H94" s="52" t="s">
        <v>853</v>
      </c>
      <c r="I94" s="54" t="str">
        <f t="shared" si="0"/>
        <v>JN49DT</v>
      </c>
      <c r="J94" s="54">
        <f t="shared" si="1"/>
        <v>8.25</v>
      </c>
      <c r="K94" s="54">
        <f t="shared" si="24"/>
        <v>49.791666666666664</v>
      </c>
      <c r="L94" s="54" t="str">
        <f t="shared" si="25"/>
        <v>JO75KC</v>
      </c>
      <c r="M94" s="54">
        <f t="shared" si="4"/>
        <v>14.833333333333334</v>
      </c>
      <c r="N94" s="54">
        <f t="shared" si="26"/>
        <v>55.083333333333336</v>
      </c>
      <c r="O94" s="58">
        <f t="shared" si="27"/>
        <v>0.11580917878061503</v>
      </c>
      <c r="P94" s="59">
        <f t="shared" si="28"/>
        <v>737.8550207649325</v>
      </c>
      <c r="Q94" s="59">
        <f t="shared" si="29"/>
        <v>34.604948922531584</v>
      </c>
      <c r="R94" s="59">
        <f t="shared" si="30"/>
        <v>34.604948922531584</v>
      </c>
      <c r="S94" s="126" t="s">
        <v>1407</v>
      </c>
    </row>
    <row r="95" spans="1:19" ht="12.75">
      <c r="A95" s="99">
        <v>432900</v>
      </c>
      <c r="B95" s="100" t="s">
        <v>66</v>
      </c>
      <c r="C95" s="100" t="s">
        <v>67</v>
      </c>
      <c r="D95" s="100">
        <v>4</v>
      </c>
      <c r="E95" s="101" t="s">
        <v>737</v>
      </c>
      <c r="F95" s="101" t="s">
        <v>735</v>
      </c>
      <c r="G95" s="100">
        <v>480</v>
      </c>
      <c r="H95" s="56" t="s">
        <v>68</v>
      </c>
      <c r="I95" s="54" t="str">
        <f t="shared" si="0"/>
        <v>JN49DT</v>
      </c>
      <c r="J95" s="54">
        <f t="shared" si="1"/>
        <v>8.25</v>
      </c>
      <c r="K95" s="54">
        <f t="shared" si="24"/>
        <v>49.791666666666664</v>
      </c>
      <c r="L95" s="54" t="str">
        <f t="shared" si="25"/>
        <v>JO42XB</v>
      </c>
      <c r="M95" s="54">
        <f t="shared" si="4"/>
        <v>9.916666666666666</v>
      </c>
      <c r="N95" s="54">
        <f t="shared" si="26"/>
        <v>52.041666666666664</v>
      </c>
      <c r="O95" s="58">
        <f t="shared" si="27"/>
        <v>0.04333811586142633</v>
      </c>
      <c r="P95" s="59">
        <f t="shared" si="28"/>
        <v>276.12013758790556</v>
      </c>
      <c r="Q95" s="59">
        <f t="shared" si="29"/>
        <v>24.388535536727147</v>
      </c>
      <c r="R95" s="59">
        <f t="shared" si="30"/>
        <v>24.388535536727147</v>
      </c>
      <c r="S95" s="126" t="s">
        <v>1407</v>
      </c>
    </row>
    <row r="96" spans="1:19" ht="12.75">
      <c r="A96" s="99">
        <v>432905</v>
      </c>
      <c r="B96" s="100" t="s">
        <v>69</v>
      </c>
      <c r="C96" s="100" t="s">
        <v>70</v>
      </c>
      <c r="D96" s="100"/>
      <c r="E96" s="101"/>
      <c r="F96" s="101"/>
      <c r="G96" s="100"/>
      <c r="H96" s="56" t="s">
        <v>71</v>
      </c>
      <c r="I96" s="54" t="str">
        <f t="shared" si="0"/>
        <v>JN49DT</v>
      </c>
      <c r="J96" s="54">
        <f t="shared" si="1"/>
        <v>8.25</v>
      </c>
      <c r="K96" s="54">
        <f t="shared" si="24"/>
        <v>49.791666666666664</v>
      </c>
      <c r="L96" s="54" t="str">
        <f t="shared" si="25"/>
        <v>JO50FU</v>
      </c>
      <c r="M96" s="54">
        <f t="shared" si="4"/>
        <v>10.416666666666666</v>
      </c>
      <c r="N96" s="54">
        <f t="shared" si="26"/>
        <v>50.833333333333336</v>
      </c>
      <c r="O96" s="58">
        <f t="shared" si="27"/>
        <v>0.0302254180958077</v>
      </c>
      <c r="P96" s="59">
        <f t="shared" si="28"/>
        <v>192.5752063138196</v>
      </c>
      <c r="Q96" s="59">
        <f t="shared" si="29"/>
        <v>52.19569808090983</v>
      </c>
      <c r="R96" s="59">
        <f t="shared" si="30"/>
        <v>52.19569808090983</v>
      </c>
      <c r="S96" s="126" t="s">
        <v>1407</v>
      </c>
    </row>
    <row r="97" spans="1:19" ht="12.75">
      <c r="A97" s="49">
        <v>432905</v>
      </c>
      <c r="B97" s="50" t="s">
        <v>469</v>
      </c>
      <c r="C97" s="50" t="s">
        <v>470</v>
      </c>
      <c r="D97" s="50"/>
      <c r="E97" s="102"/>
      <c r="F97" s="102"/>
      <c r="G97" s="50"/>
      <c r="H97" s="56"/>
      <c r="I97" s="54" t="str">
        <f t="shared" si="0"/>
        <v>JN49DT</v>
      </c>
      <c r="J97" s="54">
        <f t="shared" si="1"/>
        <v>8.25</v>
      </c>
      <c r="K97" s="54">
        <f t="shared" si="24"/>
        <v>49.791666666666664</v>
      </c>
      <c r="L97" s="54" t="str">
        <f t="shared" si="25"/>
        <v>JO79LK</v>
      </c>
      <c r="M97" s="54">
        <f t="shared" si="4"/>
        <v>14.916666666666666</v>
      </c>
      <c r="N97" s="54">
        <f t="shared" si="26"/>
        <v>59.416666666666664</v>
      </c>
      <c r="O97" s="58">
        <f t="shared" si="27"/>
        <v>0.18078834295343893</v>
      </c>
      <c r="P97" s="59">
        <f t="shared" si="28"/>
        <v>1151.8567694592455</v>
      </c>
      <c r="Q97" s="59">
        <f t="shared" si="29"/>
        <v>19.17811055059685</v>
      </c>
      <c r="R97" s="59">
        <f t="shared" si="30"/>
        <v>19.17811055059685</v>
      </c>
      <c r="S97" s="126" t="s">
        <v>1407</v>
      </c>
    </row>
    <row r="98" spans="1:19" ht="12.75">
      <c r="A98" s="49">
        <v>432908</v>
      </c>
      <c r="B98" s="103" t="s">
        <v>471</v>
      </c>
      <c r="C98" s="50" t="s">
        <v>320</v>
      </c>
      <c r="D98" s="51">
        <v>10</v>
      </c>
      <c r="E98" s="51"/>
      <c r="F98" s="51" t="s">
        <v>897</v>
      </c>
      <c r="G98" s="51"/>
      <c r="H98" s="52"/>
      <c r="I98" s="54" t="str">
        <f t="shared" si="0"/>
        <v>JN49DT</v>
      </c>
      <c r="J98" s="54">
        <f t="shared" si="1"/>
        <v>8.25</v>
      </c>
      <c r="K98" s="54">
        <f t="shared" si="24"/>
        <v>49.791666666666664</v>
      </c>
      <c r="L98" s="54" t="str">
        <f t="shared" si="25"/>
        <v>IL28GC</v>
      </c>
      <c r="M98" s="54">
        <f t="shared" si="4"/>
        <v>-15.5</v>
      </c>
      <c r="N98" s="54">
        <f t="shared" si="26"/>
        <v>28.083333333333332</v>
      </c>
      <c r="O98" s="58">
        <f t="shared" si="27"/>
        <v>0.49315547035497787</v>
      </c>
      <c r="P98" s="59">
        <f t="shared" si="28"/>
        <v>3142.0414482726706</v>
      </c>
      <c r="Q98" s="59">
        <f t="shared" si="29"/>
        <v>131.35963447139133</v>
      </c>
      <c r="R98" s="59">
        <f t="shared" si="30"/>
        <v>228.64036552860867</v>
      </c>
      <c r="S98" s="126" t="s">
        <v>1407</v>
      </c>
    </row>
    <row r="99" spans="1:19" ht="12.75">
      <c r="A99" s="49">
        <v>432910</v>
      </c>
      <c r="B99" s="50" t="s">
        <v>472</v>
      </c>
      <c r="C99" s="50" t="s">
        <v>473</v>
      </c>
      <c r="D99" s="51">
        <v>40</v>
      </c>
      <c r="E99" s="51" t="s">
        <v>1133</v>
      </c>
      <c r="F99" s="51" t="s">
        <v>1175</v>
      </c>
      <c r="G99" s="51"/>
      <c r="H99" s="52"/>
      <c r="I99" s="54" t="str">
        <f t="shared" si="0"/>
        <v>JN49DT</v>
      </c>
      <c r="J99" s="54">
        <f t="shared" si="1"/>
        <v>8.25</v>
      </c>
      <c r="K99" s="54">
        <f t="shared" si="24"/>
        <v>49.791666666666664</v>
      </c>
      <c r="L99" s="54" t="str">
        <f t="shared" si="25"/>
        <v>IO93EQ</v>
      </c>
      <c r="M99" s="54">
        <f t="shared" si="4"/>
        <v>-1.6666666666666667</v>
      </c>
      <c r="N99" s="54">
        <f t="shared" si="26"/>
        <v>53.666666666666664</v>
      </c>
      <c r="O99" s="58">
        <f t="shared" si="27"/>
        <v>0.1265818087493693</v>
      </c>
      <c r="P99" s="59">
        <f t="shared" si="28"/>
        <v>806.4906780848567</v>
      </c>
      <c r="Q99" s="59">
        <f t="shared" si="29"/>
        <v>53.92369569230913</v>
      </c>
      <c r="R99" s="59">
        <f t="shared" si="30"/>
        <v>306.07630430769086</v>
      </c>
      <c r="S99" s="126" t="s">
        <v>1407</v>
      </c>
    </row>
    <row r="100" spans="1:19" ht="12.75">
      <c r="A100" s="49">
        <v>432918</v>
      </c>
      <c r="B100" s="103" t="s">
        <v>474</v>
      </c>
      <c r="C100" s="50" t="s">
        <v>342</v>
      </c>
      <c r="D100" s="51">
        <v>10</v>
      </c>
      <c r="E100" s="51"/>
      <c r="F100" s="51" t="s">
        <v>897</v>
      </c>
      <c r="G100" s="51"/>
      <c r="H100" s="52"/>
      <c r="I100" s="54" t="str">
        <f t="shared" si="0"/>
        <v>JN49DT</v>
      </c>
      <c r="J100" s="54">
        <f t="shared" si="1"/>
        <v>8.25</v>
      </c>
      <c r="K100" s="54">
        <f t="shared" si="24"/>
        <v>49.791666666666664</v>
      </c>
      <c r="L100" s="54" t="str">
        <f t="shared" si="25"/>
        <v>JM08PV</v>
      </c>
      <c r="M100" s="54">
        <f t="shared" si="4"/>
        <v>1.25</v>
      </c>
      <c r="N100" s="54">
        <f t="shared" si="26"/>
        <v>38.875</v>
      </c>
      <c r="O100" s="58">
        <f t="shared" si="27"/>
        <v>0.20939206829002388</v>
      </c>
      <c r="P100" s="59">
        <f t="shared" si="28"/>
        <v>1334.0996846962291</v>
      </c>
      <c r="Q100" s="59">
        <f t="shared" si="29"/>
        <v>152.84258164682538</v>
      </c>
      <c r="R100" s="59">
        <f t="shared" si="30"/>
        <v>207.15741835317462</v>
      </c>
      <c r="S100" s="126" t="s">
        <v>1407</v>
      </c>
    </row>
    <row r="101" spans="1:19" ht="12.75">
      <c r="A101" s="49">
        <v>432918</v>
      </c>
      <c r="B101" s="50" t="s">
        <v>475</v>
      </c>
      <c r="C101" s="50" t="s">
        <v>476</v>
      </c>
      <c r="D101" s="50"/>
      <c r="E101" s="102"/>
      <c r="F101" s="102"/>
      <c r="G101" s="50"/>
      <c r="H101" s="56"/>
      <c r="I101" s="54" t="str">
        <f t="shared" si="0"/>
        <v>JN49DT</v>
      </c>
      <c r="J101" s="54">
        <f t="shared" si="1"/>
        <v>8.25</v>
      </c>
      <c r="K101" s="54">
        <f t="shared" si="24"/>
        <v>49.791666666666664</v>
      </c>
      <c r="L101" s="54" t="str">
        <f t="shared" si="25"/>
        <v>IN78VC</v>
      </c>
      <c r="M101" s="54">
        <f t="shared" si="4"/>
        <v>-4.25</v>
      </c>
      <c r="N101" s="54">
        <f t="shared" si="26"/>
        <v>48.083333333333336</v>
      </c>
      <c r="O101" s="58">
        <f t="shared" si="27"/>
        <v>0.1461940048178263</v>
      </c>
      <c r="P101" s="59">
        <f t="shared" si="28"/>
        <v>931.4458628958167</v>
      </c>
      <c r="Q101" s="59">
        <f t="shared" si="29"/>
        <v>96.9860918639511</v>
      </c>
      <c r="R101" s="59">
        <f t="shared" si="30"/>
        <v>263.0139081360489</v>
      </c>
      <c r="S101" s="126" t="s">
        <v>1407</v>
      </c>
    </row>
    <row r="102" spans="1:19" ht="12.75">
      <c r="A102" s="49">
        <v>432920</v>
      </c>
      <c r="B102" s="50" t="s">
        <v>477</v>
      </c>
      <c r="C102" s="50" t="s">
        <v>478</v>
      </c>
      <c r="D102" s="50"/>
      <c r="E102" s="102"/>
      <c r="F102" s="102"/>
      <c r="G102" s="50"/>
      <c r="H102" s="56"/>
      <c r="I102" s="54" t="str">
        <f t="shared" si="0"/>
        <v>JN49DT</v>
      </c>
      <c r="J102" s="54">
        <f t="shared" si="1"/>
        <v>8.25</v>
      </c>
      <c r="K102" s="54">
        <f t="shared" si="24"/>
        <v>49.791666666666664</v>
      </c>
      <c r="L102" s="54" t="str">
        <f t="shared" si="25"/>
        <v>JO77BQ</v>
      </c>
      <c r="M102" s="54">
        <f t="shared" si="4"/>
        <v>14.083333333333334</v>
      </c>
      <c r="N102" s="54">
        <f t="shared" si="26"/>
        <v>57.666666666666664</v>
      </c>
      <c r="O102" s="58">
        <f t="shared" si="27"/>
        <v>0.14993090509749907</v>
      </c>
      <c r="P102" s="59">
        <f t="shared" si="28"/>
        <v>955.2547756476959</v>
      </c>
      <c r="Q102" s="59">
        <f t="shared" si="29"/>
        <v>21.341235983608563</v>
      </c>
      <c r="R102" s="59">
        <f t="shared" si="30"/>
        <v>21.341235983608563</v>
      </c>
      <c r="S102" s="126" t="s">
        <v>1407</v>
      </c>
    </row>
    <row r="103" spans="1:19" ht="12.75">
      <c r="A103" s="49">
        <v>432934</v>
      </c>
      <c r="B103" s="50" t="s">
        <v>483</v>
      </c>
      <c r="C103" s="50" t="s">
        <v>484</v>
      </c>
      <c r="D103" s="51">
        <v>3</v>
      </c>
      <c r="E103" s="51" t="s">
        <v>1176</v>
      </c>
      <c r="F103" s="51" t="s">
        <v>1177</v>
      </c>
      <c r="G103" s="51"/>
      <c r="H103" s="52"/>
      <c r="I103" s="54" t="str">
        <f t="shared" si="0"/>
        <v>JN49DT</v>
      </c>
      <c r="J103" s="54">
        <f t="shared" si="1"/>
        <v>8.25</v>
      </c>
      <c r="K103" s="54">
        <f t="shared" si="24"/>
        <v>49.791666666666664</v>
      </c>
      <c r="L103" s="54" t="str">
        <f t="shared" si="25"/>
        <v>JO70UP</v>
      </c>
      <c r="M103" s="54">
        <f t="shared" si="4"/>
        <v>15.666666666666666</v>
      </c>
      <c r="N103" s="54">
        <f t="shared" si="26"/>
        <v>50.625</v>
      </c>
      <c r="O103" s="58">
        <f t="shared" si="27"/>
        <v>0.08407425030202242</v>
      </c>
      <c r="P103" s="59">
        <f t="shared" si="28"/>
        <v>535.6622709492755</v>
      </c>
      <c r="Q103" s="59">
        <f t="shared" si="29"/>
        <v>77.20510825190323</v>
      </c>
      <c r="R103" s="59">
        <f t="shared" si="30"/>
        <v>77.20510825190323</v>
      </c>
      <c r="S103" s="126" t="s">
        <v>1407</v>
      </c>
    </row>
    <row r="104" spans="1:19" ht="12.75">
      <c r="A104" s="99">
        <v>432940</v>
      </c>
      <c r="B104" s="100" t="s">
        <v>25</v>
      </c>
      <c r="C104" s="100" t="s">
        <v>26</v>
      </c>
      <c r="D104" s="100"/>
      <c r="E104" s="101"/>
      <c r="F104" s="101"/>
      <c r="G104" s="100"/>
      <c r="H104" s="56" t="s">
        <v>27</v>
      </c>
      <c r="I104" s="54" t="str">
        <f t="shared" si="0"/>
        <v>JN49DT</v>
      </c>
      <c r="J104" s="54">
        <f t="shared" si="1"/>
        <v>8.25</v>
      </c>
      <c r="K104" s="54">
        <f t="shared" si="24"/>
        <v>49.791666666666664</v>
      </c>
      <c r="L104" s="54" t="str">
        <f t="shared" si="25"/>
        <v>JO41RD</v>
      </c>
      <c r="M104" s="54">
        <f t="shared" si="4"/>
        <v>9.416666666666666</v>
      </c>
      <c r="N104" s="54">
        <f t="shared" si="26"/>
        <v>51.125</v>
      </c>
      <c r="O104" s="58">
        <f t="shared" si="27"/>
        <v>0.026637310694961336</v>
      </c>
      <c r="P104" s="59">
        <f t="shared" si="28"/>
        <v>169.71429763080715</v>
      </c>
      <c r="Q104" s="59">
        <f t="shared" si="29"/>
        <v>28.671909837096777</v>
      </c>
      <c r="R104" s="59">
        <f t="shared" si="30"/>
        <v>28.671909837096777</v>
      </c>
      <c r="S104" s="126" t="s">
        <v>1407</v>
      </c>
    </row>
    <row r="105" spans="1:19" ht="12.75">
      <c r="A105" s="49">
        <v>432947</v>
      </c>
      <c r="B105" s="50" t="s">
        <v>492</v>
      </c>
      <c r="C105" s="50" t="s">
        <v>493</v>
      </c>
      <c r="D105" s="50"/>
      <c r="E105" s="102"/>
      <c r="F105" s="102"/>
      <c r="G105" s="50"/>
      <c r="H105" s="56"/>
      <c r="I105" s="54" t="str">
        <f t="shared" si="0"/>
        <v>JN49DT</v>
      </c>
      <c r="J105" s="54">
        <f t="shared" si="1"/>
        <v>8.25</v>
      </c>
      <c r="K105" s="54">
        <f t="shared" si="24"/>
        <v>49.791666666666664</v>
      </c>
      <c r="L105" s="54" t="str">
        <f t="shared" si="25"/>
        <v>KN07AU</v>
      </c>
      <c r="M105" s="54">
        <f t="shared" si="4"/>
        <v>20</v>
      </c>
      <c r="N105" s="54">
        <f t="shared" si="26"/>
        <v>47.833333333333336</v>
      </c>
      <c r="O105" s="58">
        <f t="shared" si="27"/>
        <v>0.13914449033374998</v>
      </c>
      <c r="P105" s="59">
        <f t="shared" si="28"/>
        <v>886.5312912634213</v>
      </c>
      <c r="Q105" s="59">
        <f t="shared" si="29"/>
        <v>99.72567569162628</v>
      </c>
      <c r="R105" s="59">
        <f t="shared" si="30"/>
        <v>99.72567569162628</v>
      </c>
      <c r="S105" s="126" t="s">
        <v>1407</v>
      </c>
    </row>
    <row r="106" spans="1:19" ht="12.75">
      <c r="A106" s="49">
        <v>432950</v>
      </c>
      <c r="B106" s="103" t="s">
        <v>414</v>
      </c>
      <c r="C106" s="50" t="s">
        <v>415</v>
      </c>
      <c r="D106" s="51">
        <v>1</v>
      </c>
      <c r="E106" s="51" t="s">
        <v>830</v>
      </c>
      <c r="F106" s="51" t="s">
        <v>897</v>
      </c>
      <c r="G106" s="51"/>
      <c r="H106" s="52"/>
      <c r="I106" s="54" t="str">
        <f t="shared" si="0"/>
        <v>JN49DT</v>
      </c>
      <c r="J106" s="54">
        <f t="shared" si="1"/>
        <v>8.25</v>
      </c>
      <c r="K106" s="54">
        <f t="shared" si="24"/>
        <v>49.791666666666664</v>
      </c>
      <c r="L106" s="54" t="str">
        <f t="shared" si="25"/>
        <v>JN76MC</v>
      </c>
      <c r="M106" s="54">
        <f t="shared" si="4"/>
        <v>15</v>
      </c>
      <c r="N106" s="54">
        <f t="shared" si="26"/>
        <v>46.083333333333336</v>
      </c>
      <c r="O106" s="58">
        <f t="shared" si="27"/>
        <v>0.1020004956353524</v>
      </c>
      <c r="P106" s="59">
        <f t="shared" si="28"/>
        <v>649.8757578415208</v>
      </c>
      <c r="Q106" s="59">
        <f t="shared" si="29"/>
        <v>126.80766997961659</v>
      </c>
      <c r="R106" s="59">
        <f t="shared" si="30"/>
        <v>126.80766997961659</v>
      </c>
      <c r="S106" s="126" t="s">
        <v>1407</v>
      </c>
    </row>
    <row r="107" spans="1:19" ht="12.75">
      <c r="A107" s="49">
        <v>432445</v>
      </c>
      <c r="B107" s="103" t="s">
        <v>361</v>
      </c>
      <c r="C107" s="50" t="s">
        <v>362</v>
      </c>
      <c r="D107" s="51">
        <v>675</v>
      </c>
      <c r="E107" s="51" t="s">
        <v>1178</v>
      </c>
      <c r="F107" s="51">
        <v>165</v>
      </c>
      <c r="G107" s="51"/>
      <c r="H107" s="52" t="s">
        <v>853</v>
      </c>
      <c r="I107" s="54" t="str">
        <f t="shared" si="0"/>
        <v>JN49DT</v>
      </c>
      <c r="J107" s="54">
        <f t="shared" si="1"/>
        <v>8.25</v>
      </c>
      <c r="K107" s="54">
        <f t="shared" si="24"/>
        <v>49.791666666666664</v>
      </c>
      <c r="L107" s="54" t="str">
        <f t="shared" si="25"/>
        <v>IP90JD</v>
      </c>
      <c r="M107" s="54">
        <f t="shared" si="4"/>
        <v>-1.25</v>
      </c>
      <c r="N107" s="54">
        <f t="shared" si="26"/>
        <v>60.125</v>
      </c>
      <c r="O107" s="58">
        <f t="shared" si="27"/>
        <v>0.20347248974381915</v>
      </c>
      <c r="P107" s="59">
        <f t="shared" si="28"/>
        <v>1296.384273904795</v>
      </c>
      <c r="Q107" s="59">
        <f t="shared" si="29"/>
        <v>24.00680618232241</v>
      </c>
      <c r="R107" s="59">
        <f t="shared" si="30"/>
        <v>335.9931938176776</v>
      </c>
      <c r="S107" s="126" t="s">
        <v>1407</v>
      </c>
    </row>
    <row r="108" spans="1:19" ht="12.75">
      <c r="A108" s="49">
        <v>432970</v>
      </c>
      <c r="B108" s="50" t="s">
        <v>399</v>
      </c>
      <c r="C108" s="50" t="s">
        <v>400</v>
      </c>
      <c r="D108" s="51">
        <v>12</v>
      </c>
      <c r="E108" s="51" t="s">
        <v>1179</v>
      </c>
      <c r="F108" s="51">
        <v>45</v>
      </c>
      <c r="G108" s="51"/>
      <c r="H108" s="52" t="s">
        <v>853</v>
      </c>
      <c r="I108" s="54" t="str">
        <f t="shared" si="0"/>
        <v>JN49DT</v>
      </c>
      <c r="J108" s="54">
        <f t="shared" si="1"/>
        <v>8.25</v>
      </c>
      <c r="K108" s="54">
        <f t="shared" si="24"/>
        <v>49.791666666666664</v>
      </c>
      <c r="L108" s="54" t="str">
        <f t="shared" si="25"/>
        <v>IO70OJ</v>
      </c>
      <c r="M108" s="54">
        <f t="shared" si="4"/>
        <v>-4.833333333333333</v>
      </c>
      <c r="N108" s="54">
        <f t="shared" si="26"/>
        <v>50.375</v>
      </c>
      <c r="O108" s="58">
        <f t="shared" si="27"/>
        <v>0.14668701115862381</v>
      </c>
      <c r="P108" s="59">
        <f t="shared" si="28"/>
        <v>934.58695419494</v>
      </c>
      <c r="Q108" s="59">
        <f t="shared" si="29"/>
        <v>81.01613229663364</v>
      </c>
      <c r="R108" s="59">
        <f t="shared" si="30"/>
        <v>278.98386770336634</v>
      </c>
      <c r="S108" s="126" t="s">
        <v>1407</v>
      </c>
    </row>
    <row r="109" spans="1:19" ht="12.75">
      <c r="A109" s="49">
        <v>432975</v>
      </c>
      <c r="B109" s="50" t="s">
        <v>406</v>
      </c>
      <c r="C109" s="50" t="s">
        <v>499</v>
      </c>
      <c r="D109" s="50"/>
      <c r="E109" s="102"/>
      <c r="F109" s="102"/>
      <c r="G109" s="50"/>
      <c r="H109" s="56"/>
      <c r="I109" s="54" t="str">
        <f t="shared" si="0"/>
        <v>JN49DT</v>
      </c>
      <c r="J109" s="54">
        <f t="shared" si="1"/>
        <v>8.25</v>
      </c>
      <c r="K109" s="54">
        <f t="shared" si="24"/>
        <v>49.791666666666664</v>
      </c>
      <c r="L109" s="54" t="str">
        <f t="shared" si="25"/>
        <v>JN68EQ</v>
      </c>
      <c r="M109" s="54">
        <f t="shared" si="4"/>
        <v>12.333333333333334</v>
      </c>
      <c r="N109" s="54">
        <f t="shared" si="26"/>
        <v>48.666666666666664</v>
      </c>
      <c r="O109" s="58">
        <f t="shared" si="27"/>
        <v>0.05050396694687942</v>
      </c>
      <c r="P109" s="59">
        <f t="shared" si="28"/>
        <v>321.7759246086529</v>
      </c>
      <c r="Q109" s="59">
        <f t="shared" si="29"/>
        <v>111.31890373607524</v>
      </c>
      <c r="R109" s="59">
        <f t="shared" si="30"/>
        <v>111.31890373607524</v>
      </c>
      <c r="S109" s="126" t="s">
        <v>1407</v>
      </c>
    </row>
    <row r="110" spans="1:19" ht="12.75">
      <c r="A110" s="49">
        <v>432980</v>
      </c>
      <c r="B110" s="50" t="s">
        <v>373</v>
      </c>
      <c r="C110" s="50" t="s">
        <v>374</v>
      </c>
      <c r="D110" s="51">
        <v>100</v>
      </c>
      <c r="E110" s="51" t="s">
        <v>1181</v>
      </c>
      <c r="F110" s="51" t="s">
        <v>1182</v>
      </c>
      <c r="G110" s="51"/>
      <c r="H110" s="53"/>
      <c r="I110" s="54" t="str">
        <f t="shared" si="0"/>
        <v>JN49DT</v>
      </c>
      <c r="J110" s="54">
        <f t="shared" si="1"/>
        <v>8.25</v>
      </c>
      <c r="K110" s="54">
        <f t="shared" si="24"/>
        <v>49.791666666666664</v>
      </c>
      <c r="L110" s="54" t="str">
        <f t="shared" si="25"/>
        <v>IO86MN</v>
      </c>
      <c r="M110" s="54">
        <f t="shared" si="4"/>
        <v>-3</v>
      </c>
      <c r="N110" s="54">
        <f t="shared" si="26"/>
        <v>56.541666666666664</v>
      </c>
      <c r="O110" s="58">
        <f t="shared" si="27"/>
        <v>0.16614571713580428</v>
      </c>
      <c r="P110" s="59">
        <f t="shared" si="28"/>
        <v>1058.5642075873498</v>
      </c>
      <c r="Q110" s="59">
        <f t="shared" si="29"/>
        <v>40.56927205649829</v>
      </c>
      <c r="R110" s="59">
        <f t="shared" si="30"/>
        <v>319.4307279435017</v>
      </c>
      <c r="S110" s="126" t="s">
        <v>1407</v>
      </c>
    </row>
    <row r="111" spans="1:19" ht="12.75">
      <c r="A111" s="49">
        <v>432982</v>
      </c>
      <c r="B111" s="103" t="s">
        <v>501</v>
      </c>
      <c r="C111" s="50" t="s">
        <v>502</v>
      </c>
      <c r="D111" s="51">
        <v>40</v>
      </c>
      <c r="E111" s="51" t="s">
        <v>1024</v>
      </c>
      <c r="F111" s="51" t="s">
        <v>897</v>
      </c>
      <c r="G111" s="51"/>
      <c r="H111" s="53" t="s">
        <v>853</v>
      </c>
      <c r="I111" s="54" t="str">
        <f t="shared" si="0"/>
        <v>JN49DT</v>
      </c>
      <c r="J111" s="54">
        <f t="shared" si="1"/>
        <v>8.25</v>
      </c>
      <c r="K111" s="54">
        <f t="shared" si="24"/>
        <v>49.791666666666664</v>
      </c>
      <c r="L111" s="54" t="str">
        <f t="shared" si="25"/>
        <v>JO45UB</v>
      </c>
      <c r="M111" s="54">
        <f t="shared" si="4"/>
        <v>9.666666666666666</v>
      </c>
      <c r="N111" s="54">
        <f t="shared" si="26"/>
        <v>55.041666666666664</v>
      </c>
      <c r="O111" s="58">
        <f t="shared" si="27"/>
        <v>0.0928572268610992</v>
      </c>
      <c r="P111" s="59">
        <f t="shared" si="28"/>
        <v>591.6212495001214</v>
      </c>
      <c r="Q111" s="59">
        <f t="shared" si="29"/>
        <v>8.787714817758603</v>
      </c>
      <c r="R111" s="59">
        <f t="shared" si="30"/>
        <v>8.787714817758603</v>
      </c>
      <c r="S111" s="126" t="s">
        <v>1407</v>
      </c>
    </row>
    <row r="112" spans="1:19" ht="12.75">
      <c r="A112" s="49">
        <v>432982</v>
      </c>
      <c r="B112" s="103" t="s">
        <v>503</v>
      </c>
      <c r="C112" s="50" t="s">
        <v>420</v>
      </c>
      <c r="D112" s="51" t="s">
        <v>979</v>
      </c>
      <c r="E112" s="51" t="s">
        <v>1092</v>
      </c>
      <c r="F112" s="51" t="s">
        <v>897</v>
      </c>
      <c r="G112" s="51"/>
      <c r="H112" s="53"/>
      <c r="I112" s="54" t="str">
        <f t="shared" si="0"/>
        <v>JN49DT</v>
      </c>
      <c r="J112" s="54">
        <f t="shared" si="1"/>
        <v>8.25</v>
      </c>
      <c r="K112" s="54">
        <f t="shared" si="24"/>
        <v>49.791666666666664</v>
      </c>
      <c r="L112" s="54" t="str">
        <f t="shared" si="25"/>
        <v>KO02OF</v>
      </c>
      <c r="M112" s="54">
        <f t="shared" si="4"/>
        <v>21.166666666666668</v>
      </c>
      <c r="N112" s="54">
        <f t="shared" si="26"/>
        <v>52.208333333333336</v>
      </c>
      <c r="O112" s="58">
        <f t="shared" si="27"/>
        <v>0.14777967306701512</v>
      </c>
      <c r="P112" s="59">
        <f t="shared" si="28"/>
        <v>941.5486310118735</v>
      </c>
      <c r="Q112" s="59">
        <f t="shared" si="29"/>
        <v>68.48171740640919</v>
      </c>
      <c r="R112" s="59">
        <f t="shared" si="30"/>
        <v>68.48171740640919</v>
      </c>
      <c r="S112" s="126" t="s">
        <v>1407</v>
      </c>
    </row>
    <row r="113" spans="1:19" ht="12.75">
      <c r="A113" s="99">
        <v>432984</v>
      </c>
      <c r="B113" s="100" t="s">
        <v>90</v>
      </c>
      <c r="C113" s="100" t="s">
        <v>91</v>
      </c>
      <c r="D113" s="100"/>
      <c r="E113" s="101"/>
      <c r="F113" s="101"/>
      <c r="G113" s="100"/>
      <c r="H113" s="56" t="s">
        <v>92</v>
      </c>
      <c r="I113" s="54" t="str">
        <f t="shared" si="0"/>
        <v>JN49DT</v>
      </c>
      <c r="J113" s="54">
        <f t="shared" si="1"/>
        <v>8.25</v>
      </c>
      <c r="K113" s="54">
        <f t="shared" si="24"/>
        <v>49.791666666666664</v>
      </c>
      <c r="L113" s="54" t="str">
        <f t="shared" si="25"/>
        <v>JN36XN</v>
      </c>
      <c r="M113" s="54">
        <f t="shared" si="4"/>
        <v>7.916666666666667</v>
      </c>
      <c r="N113" s="54">
        <f t="shared" si="26"/>
        <v>46.541666666666664</v>
      </c>
      <c r="O113" s="58">
        <f t="shared" si="27"/>
        <v>0.05685559486076208</v>
      </c>
      <c r="P113" s="59">
        <f t="shared" si="28"/>
        <v>362.2440515363735</v>
      </c>
      <c r="Q113" s="59">
        <f t="shared" si="29"/>
        <v>175.96191148548368</v>
      </c>
      <c r="R113" s="59">
        <f t="shared" si="30"/>
        <v>184.03808851451632</v>
      </c>
      <c r="S113" s="126" t="s">
        <v>1407</v>
      </c>
    </row>
    <row r="114" spans="1:19" ht="12.75">
      <c r="A114" s="99">
        <v>432990</v>
      </c>
      <c r="B114" s="100" t="s">
        <v>96</v>
      </c>
      <c r="C114" s="100" t="s">
        <v>94</v>
      </c>
      <c r="D114" s="100"/>
      <c r="E114" s="101"/>
      <c r="F114" s="101"/>
      <c r="G114" s="100"/>
      <c r="H114" s="56" t="s">
        <v>97</v>
      </c>
      <c r="I114" s="54" t="str">
        <f t="shared" si="0"/>
        <v>JN49DT</v>
      </c>
      <c r="J114" s="54">
        <f t="shared" si="1"/>
        <v>8.25</v>
      </c>
      <c r="K114" s="54">
        <f t="shared" si="24"/>
        <v>49.791666666666664</v>
      </c>
      <c r="L114" s="54" t="str">
        <f t="shared" si="25"/>
        <v>JO54IF</v>
      </c>
      <c r="M114" s="54">
        <f t="shared" si="4"/>
        <v>10.666666666666666</v>
      </c>
      <c r="N114" s="54">
        <f t="shared" si="26"/>
        <v>54.208333333333336</v>
      </c>
      <c r="O114" s="58">
        <f t="shared" si="27"/>
        <v>0.08132924923754326</v>
      </c>
      <c r="P114" s="59">
        <f t="shared" si="28"/>
        <v>518.1730456671594</v>
      </c>
      <c r="Q114" s="59">
        <f t="shared" si="29"/>
        <v>17.6711204757567</v>
      </c>
      <c r="R114" s="59">
        <f t="shared" si="30"/>
        <v>17.6711204757567</v>
      </c>
      <c r="S114" s="126" t="s">
        <v>1407</v>
      </c>
    </row>
    <row r="115" spans="1:19" ht="12.75">
      <c r="A115" s="49">
        <v>432990</v>
      </c>
      <c r="B115" s="50" t="s">
        <v>98</v>
      </c>
      <c r="C115" s="50" t="s">
        <v>99</v>
      </c>
      <c r="D115" s="51" t="s">
        <v>1123</v>
      </c>
      <c r="E115" s="51" t="s">
        <v>1117</v>
      </c>
      <c r="F115" s="51" t="s">
        <v>897</v>
      </c>
      <c r="G115" s="51"/>
      <c r="H115" s="56" t="s">
        <v>100</v>
      </c>
      <c r="I115" s="54" t="str">
        <f t="shared" si="0"/>
        <v>JN49DT</v>
      </c>
      <c r="J115" s="54">
        <f t="shared" si="1"/>
        <v>8.25</v>
      </c>
      <c r="K115" s="54">
        <f t="shared" si="24"/>
        <v>49.791666666666664</v>
      </c>
      <c r="L115" s="54" t="str">
        <f t="shared" si="25"/>
        <v>JO20ET</v>
      </c>
      <c r="M115" s="54">
        <f t="shared" si="4"/>
        <v>4.333333333333333</v>
      </c>
      <c r="N115" s="54">
        <f t="shared" si="26"/>
        <v>50.791666666666664</v>
      </c>
      <c r="O115" s="58">
        <f t="shared" si="27"/>
        <v>0.04702393209472766</v>
      </c>
      <c r="P115" s="59">
        <f t="shared" si="28"/>
        <v>299.60357855513837</v>
      </c>
      <c r="Q115" s="59">
        <f t="shared" si="29"/>
        <v>66.71767053022376</v>
      </c>
      <c r="R115" s="59">
        <f t="shared" si="30"/>
        <v>293.28232946977624</v>
      </c>
      <c r="S115" s="126" t="s">
        <v>1407</v>
      </c>
    </row>
    <row r="116" spans="1:19" ht="12.75">
      <c r="A116" s="99">
        <v>432995</v>
      </c>
      <c r="B116" s="100" t="s">
        <v>101</v>
      </c>
      <c r="C116" s="100" t="s">
        <v>102</v>
      </c>
      <c r="D116" s="100"/>
      <c r="E116" s="101"/>
      <c r="F116" s="101"/>
      <c r="G116" s="100"/>
      <c r="H116" s="56" t="s">
        <v>103</v>
      </c>
      <c r="I116" s="54" t="str">
        <f t="shared" si="0"/>
        <v>JN49DT</v>
      </c>
      <c r="J116" s="54">
        <f t="shared" si="1"/>
        <v>8.25</v>
      </c>
      <c r="K116" s="54">
        <f aca="true" t="shared" si="31" ref="K116:K138">(CODE(MID(I116,2,1))-74)*10+MID(I116,4,1)*1+(CODE(MID(I116,6,1))-65)/24</f>
        <v>49.791666666666664</v>
      </c>
      <c r="L116" s="54" t="str">
        <f aca="true" t="shared" si="32" ref="L116:L138">UPPER(C116)</f>
        <v>JN67KQ</v>
      </c>
      <c r="M116" s="54">
        <f t="shared" si="4"/>
        <v>12.833333333333334</v>
      </c>
      <c r="N116" s="54">
        <f aca="true" t="shared" si="33" ref="N116:N138">(CODE(MID(L116,2,1))-74)*10+MID(L116,4,1)*1+(CODE(MID(L116,6,1))-65)/24</f>
        <v>47.666666666666664</v>
      </c>
      <c r="O116" s="58">
        <f aca="true" t="shared" si="34" ref="O116:O138">ACOS(SIN(N116*PI()/180)*SIN(K116*PI()/180)+COS(N116*PI()/180)*COS(K116*PI()/180)*COS((J116-M116)*PI()/180))</f>
        <v>0.06447759839018108</v>
      </c>
      <c r="P116" s="59">
        <f aca="true" t="shared" si="35" ref="P116:P138">IF(C116="","",6371.3*O116)</f>
        <v>410.8061226233607</v>
      </c>
      <c r="Q116" s="59">
        <f aca="true" t="shared" si="36" ref="Q116:Q138">ACOS((SIN(N116*PI()/180)-SIN(K116*PI()/180)*COS(O116))/(COS(K116*PI()/180)*SIN(O116)))*180/PI()</f>
        <v>123.36377076742542</v>
      </c>
      <c r="R116" s="59">
        <f aca="true" t="shared" si="37" ref="R116:R138">IF(C116="","",IF((SIN((M116-J116)*PI()/180))&lt;0,360-Q116,Q116))</f>
        <v>123.36377076742542</v>
      </c>
      <c r="S116" s="126" t="s">
        <v>1407</v>
      </c>
    </row>
    <row r="117" spans="1:19" ht="12.75">
      <c r="A117" s="99"/>
      <c r="B117" s="100"/>
      <c r="C117" s="100"/>
      <c r="D117" s="100"/>
      <c r="E117" s="101"/>
      <c r="F117" s="101"/>
      <c r="G117" s="100"/>
      <c r="H117" s="56" t="s">
        <v>520</v>
      </c>
      <c r="I117" s="54" t="str">
        <f t="shared" si="0"/>
        <v>JN49DT</v>
      </c>
      <c r="J117" s="54">
        <f t="shared" si="1"/>
        <v>8.25</v>
      </c>
      <c r="K117" s="54">
        <f t="shared" si="31"/>
        <v>49.791666666666664</v>
      </c>
      <c r="L117" s="54">
        <f t="shared" si="32"/>
      </c>
      <c r="M117" s="54" t="e">
        <f t="shared" si="4"/>
        <v>#VALUE!</v>
      </c>
      <c r="N117" s="54" t="e">
        <f t="shared" si="33"/>
        <v>#VALUE!</v>
      </c>
      <c r="O117" s="58" t="e">
        <f t="shared" si="34"/>
        <v>#VALUE!</v>
      </c>
      <c r="P117" s="59">
        <f t="shared" si="35"/>
      </c>
      <c r="Q117" s="59" t="e">
        <f t="shared" si="36"/>
        <v>#VALUE!</v>
      </c>
      <c r="R117" s="59">
        <f t="shared" si="37"/>
      </c>
      <c r="S117" s="126" t="s">
        <v>1407</v>
      </c>
    </row>
    <row r="118" spans="1:19" ht="12.75">
      <c r="A118" s="99"/>
      <c r="B118" s="100"/>
      <c r="C118" s="100"/>
      <c r="D118" s="100"/>
      <c r="E118" s="101"/>
      <c r="F118" s="101"/>
      <c r="G118" s="100"/>
      <c r="H118" s="56" t="s">
        <v>520</v>
      </c>
      <c r="I118" s="54" t="str">
        <f t="shared" si="0"/>
        <v>JN49DT</v>
      </c>
      <c r="J118" s="54">
        <f t="shared" si="1"/>
        <v>8.25</v>
      </c>
      <c r="K118" s="54">
        <f t="shared" si="31"/>
        <v>49.791666666666664</v>
      </c>
      <c r="L118" s="54">
        <f t="shared" si="32"/>
      </c>
      <c r="M118" s="54" t="e">
        <f t="shared" si="4"/>
        <v>#VALUE!</v>
      </c>
      <c r="N118" s="54" t="e">
        <f t="shared" si="33"/>
        <v>#VALUE!</v>
      </c>
      <c r="O118" s="58" t="e">
        <f t="shared" si="34"/>
        <v>#VALUE!</v>
      </c>
      <c r="P118" s="59">
        <f t="shared" si="35"/>
      </c>
      <c r="Q118" s="59" t="e">
        <f t="shared" si="36"/>
        <v>#VALUE!</v>
      </c>
      <c r="R118" s="59">
        <f t="shared" si="37"/>
      </c>
      <c r="S118" s="126" t="s">
        <v>1407</v>
      </c>
    </row>
    <row r="119" spans="1:19" ht="12.75">
      <c r="A119" s="99"/>
      <c r="B119" s="100"/>
      <c r="C119" s="100"/>
      <c r="D119" s="100"/>
      <c r="E119" s="101"/>
      <c r="F119" s="101"/>
      <c r="G119" s="100"/>
      <c r="H119" s="56" t="s">
        <v>520</v>
      </c>
      <c r="I119" s="54" t="str">
        <f t="shared" si="0"/>
        <v>JN49DT</v>
      </c>
      <c r="J119" s="54">
        <f t="shared" si="1"/>
        <v>8.25</v>
      </c>
      <c r="K119" s="54">
        <f t="shared" si="31"/>
        <v>49.791666666666664</v>
      </c>
      <c r="L119" s="54">
        <f t="shared" si="32"/>
      </c>
      <c r="M119" s="54" t="e">
        <f t="shared" si="4"/>
        <v>#VALUE!</v>
      </c>
      <c r="N119" s="54" t="e">
        <f t="shared" si="33"/>
        <v>#VALUE!</v>
      </c>
      <c r="O119" s="58" t="e">
        <f t="shared" si="34"/>
        <v>#VALUE!</v>
      </c>
      <c r="P119" s="59">
        <f t="shared" si="35"/>
      </c>
      <c r="Q119" s="59" t="e">
        <f t="shared" si="36"/>
        <v>#VALUE!</v>
      </c>
      <c r="R119" s="59">
        <f t="shared" si="37"/>
      </c>
      <c r="S119" s="126" t="s">
        <v>1407</v>
      </c>
    </row>
    <row r="120" spans="1:19" ht="12.75">
      <c r="A120" s="99"/>
      <c r="B120" s="100"/>
      <c r="C120" s="100"/>
      <c r="D120" s="100"/>
      <c r="E120" s="101"/>
      <c r="F120" s="101"/>
      <c r="G120" s="100"/>
      <c r="H120" s="56" t="s">
        <v>520</v>
      </c>
      <c r="I120" s="54" t="str">
        <f t="shared" si="0"/>
        <v>JN49DT</v>
      </c>
      <c r="J120" s="54">
        <f t="shared" si="1"/>
        <v>8.25</v>
      </c>
      <c r="K120" s="54">
        <f t="shared" si="31"/>
        <v>49.791666666666664</v>
      </c>
      <c r="L120" s="54">
        <f t="shared" si="32"/>
      </c>
      <c r="M120" s="54" t="e">
        <f t="shared" si="4"/>
        <v>#VALUE!</v>
      </c>
      <c r="N120" s="54" t="e">
        <f t="shared" si="33"/>
        <v>#VALUE!</v>
      </c>
      <c r="O120" s="58" t="e">
        <f t="shared" si="34"/>
        <v>#VALUE!</v>
      </c>
      <c r="P120" s="59">
        <f t="shared" si="35"/>
      </c>
      <c r="Q120" s="59" t="e">
        <f t="shared" si="36"/>
        <v>#VALUE!</v>
      </c>
      <c r="R120" s="59">
        <f t="shared" si="37"/>
      </c>
      <c r="S120" s="126" t="s">
        <v>1407</v>
      </c>
    </row>
    <row r="121" spans="1:19" ht="12.75">
      <c r="A121" s="99"/>
      <c r="B121" s="100"/>
      <c r="C121" s="100"/>
      <c r="D121" s="100"/>
      <c r="E121" s="101"/>
      <c r="F121" s="101"/>
      <c r="G121" s="100"/>
      <c r="H121" s="56" t="s">
        <v>520</v>
      </c>
      <c r="I121" s="54" t="str">
        <f t="shared" si="0"/>
        <v>JN49DT</v>
      </c>
      <c r="J121" s="54">
        <f t="shared" si="1"/>
        <v>8.25</v>
      </c>
      <c r="K121" s="54">
        <f t="shared" si="31"/>
        <v>49.791666666666664</v>
      </c>
      <c r="L121" s="54">
        <f t="shared" si="32"/>
      </c>
      <c r="M121" s="54" t="e">
        <f t="shared" si="4"/>
        <v>#VALUE!</v>
      </c>
      <c r="N121" s="54" t="e">
        <f t="shared" si="33"/>
        <v>#VALUE!</v>
      </c>
      <c r="O121" s="58" t="e">
        <f t="shared" si="34"/>
        <v>#VALUE!</v>
      </c>
      <c r="P121" s="59">
        <f t="shared" si="35"/>
      </c>
      <c r="Q121" s="59" t="e">
        <f t="shared" si="36"/>
        <v>#VALUE!</v>
      </c>
      <c r="R121" s="59">
        <f t="shared" si="37"/>
      </c>
      <c r="S121" s="126" t="s">
        <v>1407</v>
      </c>
    </row>
    <row r="122" spans="1:19" ht="12.75">
      <c r="A122" s="99"/>
      <c r="B122" s="100"/>
      <c r="C122" s="100"/>
      <c r="D122" s="100"/>
      <c r="E122" s="101"/>
      <c r="F122" s="101"/>
      <c r="G122" s="100"/>
      <c r="H122" s="56" t="s">
        <v>520</v>
      </c>
      <c r="I122" s="54" t="str">
        <f t="shared" si="0"/>
        <v>JN49DT</v>
      </c>
      <c r="J122" s="54">
        <f t="shared" si="1"/>
        <v>8.25</v>
      </c>
      <c r="K122" s="54">
        <f t="shared" si="31"/>
        <v>49.791666666666664</v>
      </c>
      <c r="L122" s="54">
        <f t="shared" si="32"/>
      </c>
      <c r="M122" s="54" t="e">
        <f t="shared" si="4"/>
        <v>#VALUE!</v>
      </c>
      <c r="N122" s="54" t="e">
        <f t="shared" si="33"/>
        <v>#VALUE!</v>
      </c>
      <c r="O122" s="58" t="e">
        <f t="shared" si="34"/>
        <v>#VALUE!</v>
      </c>
      <c r="P122" s="59">
        <f t="shared" si="35"/>
      </c>
      <c r="Q122" s="59" t="e">
        <f t="shared" si="36"/>
        <v>#VALUE!</v>
      </c>
      <c r="R122" s="59">
        <f t="shared" si="37"/>
      </c>
      <c r="S122" s="126"/>
    </row>
    <row r="123" spans="1:19" ht="12.75">
      <c r="A123" s="99"/>
      <c r="B123" s="100"/>
      <c r="C123" s="100"/>
      <c r="D123" s="100"/>
      <c r="E123" s="101"/>
      <c r="F123" s="101"/>
      <c r="G123" s="100"/>
      <c r="H123" s="56" t="s">
        <v>520</v>
      </c>
      <c r="I123" s="54" t="str">
        <f t="shared" si="0"/>
        <v>JN49DT</v>
      </c>
      <c r="J123" s="54">
        <f t="shared" si="1"/>
        <v>8.25</v>
      </c>
      <c r="K123" s="54">
        <f t="shared" si="31"/>
        <v>49.791666666666664</v>
      </c>
      <c r="L123" s="54">
        <f t="shared" si="32"/>
      </c>
      <c r="M123" s="54" t="e">
        <f t="shared" si="4"/>
        <v>#VALUE!</v>
      </c>
      <c r="N123" s="54" t="e">
        <f t="shared" si="33"/>
        <v>#VALUE!</v>
      </c>
      <c r="O123" s="58" t="e">
        <f t="shared" si="34"/>
        <v>#VALUE!</v>
      </c>
      <c r="P123" s="59">
        <f t="shared" si="35"/>
      </c>
      <c r="Q123" s="59" t="e">
        <f t="shared" si="36"/>
        <v>#VALUE!</v>
      </c>
      <c r="R123" s="59">
        <f t="shared" si="37"/>
      </c>
      <c r="S123" s="126" t="s">
        <v>1407</v>
      </c>
    </row>
    <row r="124" spans="1:19" ht="12.75">
      <c r="A124" s="99"/>
      <c r="B124" s="100"/>
      <c r="C124" s="100"/>
      <c r="D124" s="100"/>
      <c r="E124" s="101"/>
      <c r="F124" s="101"/>
      <c r="G124" s="100"/>
      <c r="H124" s="56" t="s">
        <v>520</v>
      </c>
      <c r="I124" s="54" t="str">
        <f t="shared" si="0"/>
        <v>JN49DT</v>
      </c>
      <c r="J124" s="54">
        <f t="shared" si="1"/>
        <v>8.25</v>
      </c>
      <c r="K124" s="54">
        <f t="shared" si="31"/>
        <v>49.791666666666664</v>
      </c>
      <c r="L124" s="54">
        <f t="shared" si="32"/>
      </c>
      <c r="M124" s="54" t="e">
        <f t="shared" si="4"/>
        <v>#VALUE!</v>
      </c>
      <c r="N124" s="54" t="e">
        <f t="shared" si="33"/>
        <v>#VALUE!</v>
      </c>
      <c r="O124" s="58" t="e">
        <f t="shared" si="34"/>
        <v>#VALUE!</v>
      </c>
      <c r="P124" s="59">
        <f t="shared" si="35"/>
      </c>
      <c r="Q124" s="59" t="e">
        <f t="shared" si="36"/>
        <v>#VALUE!</v>
      </c>
      <c r="R124" s="59">
        <f t="shared" si="37"/>
      </c>
      <c r="S124" s="126" t="s">
        <v>1407</v>
      </c>
    </row>
    <row r="125" spans="1:19" ht="12.75">
      <c r="A125" s="99"/>
      <c r="B125" s="100"/>
      <c r="C125" s="100"/>
      <c r="D125" s="100"/>
      <c r="E125" s="101"/>
      <c r="F125" s="101"/>
      <c r="G125" s="100"/>
      <c r="H125" s="56" t="s">
        <v>520</v>
      </c>
      <c r="I125" s="54" t="str">
        <f t="shared" si="0"/>
        <v>JN49DT</v>
      </c>
      <c r="J125" s="54">
        <f t="shared" si="1"/>
        <v>8.25</v>
      </c>
      <c r="K125" s="54">
        <f t="shared" si="31"/>
        <v>49.791666666666664</v>
      </c>
      <c r="L125" s="54">
        <f t="shared" si="32"/>
      </c>
      <c r="M125" s="54" t="e">
        <f t="shared" si="4"/>
        <v>#VALUE!</v>
      </c>
      <c r="N125" s="54" t="e">
        <f t="shared" si="33"/>
        <v>#VALUE!</v>
      </c>
      <c r="O125" s="58" t="e">
        <f t="shared" si="34"/>
        <v>#VALUE!</v>
      </c>
      <c r="P125" s="59">
        <f t="shared" si="35"/>
      </c>
      <c r="Q125" s="59" t="e">
        <f t="shared" si="36"/>
        <v>#VALUE!</v>
      </c>
      <c r="R125" s="59">
        <f t="shared" si="37"/>
      </c>
      <c r="S125" s="126" t="s">
        <v>1407</v>
      </c>
    </row>
    <row r="126" spans="1:19" ht="12.75">
      <c r="A126" s="99"/>
      <c r="B126" s="100"/>
      <c r="C126" s="100"/>
      <c r="D126" s="100"/>
      <c r="E126" s="101"/>
      <c r="F126" s="101"/>
      <c r="G126" s="100"/>
      <c r="H126" s="56" t="s">
        <v>520</v>
      </c>
      <c r="I126" s="54" t="str">
        <f t="shared" si="0"/>
        <v>JN49DT</v>
      </c>
      <c r="J126" s="54">
        <f t="shared" si="1"/>
        <v>8.25</v>
      </c>
      <c r="K126" s="54">
        <f t="shared" si="31"/>
        <v>49.791666666666664</v>
      </c>
      <c r="L126" s="54">
        <f t="shared" si="32"/>
      </c>
      <c r="M126" s="54" t="e">
        <f t="shared" si="4"/>
        <v>#VALUE!</v>
      </c>
      <c r="N126" s="54" t="e">
        <f t="shared" si="33"/>
        <v>#VALUE!</v>
      </c>
      <c r="O126" s="58" t="e">
        <f t="shared" si="34"/>
        <v>#VALUE!</v>
      </c>
      <c r="P126" s="59">
        <f t="shared" si="35"/>
      </c>
      <c r="Q126" s="59" t="e">
        <f t="shared" si="36"/>
        <v>#VALUE!</v>
      </c>
      <c r="R126" s="59">
        <f t="shared" si="37"/>
      </c>
      <c r="S126" s="126" t="s">
        <v>1407</v>
      </c>
    </row>
    <row r="127" spans="1:19" ht="12.75">
      <c r="A127" s="99"/>
      <c r="B127" s="100"/>
      <c r="C127" s="100"/>
      <c r="D127" s="100"/>
      <c r="E127" s="101"/>
      <c r="F127" s="101"/>
      <c r="G127" s="100"/>
      <c r="H127" s="56" t="s">
        <v>520</v>
      </c>
      <c r="I127" s="54" t="str">
        <f t="shared" si="0"/>
        <v>JN49DT</v>
      </c>
      <c r="J127" s="54">
        <f t="shared" si="1"/>
        <v>8.25</v>
      </c>
      <c r="K127" s="54">
        <f t="shared" si="31"/>
        <v>49.791666666666664</v>
      </c>
      <c r="L127" s="54">
        <f t="shared" si="32"/>
      </c>
      <c r="M127" s="54" t="e">
        <f t="shared" si="4"/>
        <v>#VALUE!</v>
      </c>
      <c r="N127" s="54" t="e">
        <f t="shared" si="33"/>
        <v>#VALUE!</v>
      </c>
      <c r="O127" s="58" t="e">
        <f t="shared" si="34"/>
        <v>#VALUE!</v>
      </c>
      <c r="P127" s="59">
        <f t="shared" si="35"/>
      </c>
      <c r="Q127" s="59" t="e">
        <f t="shared" si="36"/>
        <v>#VALUE!</v>
      </c>
      <c r="R127" s="59">
        <f t="shared" si="37"/>
      </c>
      <c r="S127" s="126" t="s">
        <v>1407</v>
      </c>
    </row>
    <row r="128" spans="1:19" ht="12.75">
      <c r="A128" s="99"/>
      <c r="B128" s="100"/>
      <c r="C128" s="100"/>
      <c r="D128" s="100"/>
      <c r="E128" s="101"/>
      <c r="F128" s="101"/>
      <c r="G128" s="100"/>
      <c r="H128" s="56" t="s">
        <v>520</v>
      </c>
      <c r="I128" s="54" t="str">
        <f t="shared" si="0"/>
        <v>JN49DT</v>
      </c>
      <c r="J128" s="54">
        <f t="shared" si="1"/>
        <v>8.25</v>
      </c>
      <c r="K128" s="54">
        <f t="shared" si="31"/>
        <v>49.791666666666664</v>
      </c>
      <c r="L128" s="54">
        <f t="shared" si="32"/>
      </c>
      <c r="M128" s="54" t="e">
        <f t="shared" si="4"/>
        <v>#VALUE!</v>
      </c>
      <c r="N128" s="54" t="e">
        <f t="shared" si="33"/>
        <v>#VALUE!</v>
      </c>
      <c r="O128" s="58" t="e">
        <f t="shared" si="34"/>
        <v>#VALUE!</v>
      </c>
      <c r="P128" s="59">
        <f t="shared" si="35"/>
      </c>
      <c r="Q128" s="59" t="e">
        <f t="shared" si="36"/>
        <v>#VALUE!</v>
      </c>
      <c r="R128" s="59">
        <f t="shared" si="37"/>
      </c>
      <c r="S128" s="126" t="s">
        <v>1407</v>
      </c>
    </row>
    <row r="129" spans="1:19" ht="12.75">
      <c r="A129" s="99"/>
      <c r="B129" s="100"/>
      <c r="C129" s="100"/>
      <c r="D129" s="100"/>
      <c r="E129" s="101"/>
      <c r="F129" s="101"/>
      <c r="G129" s="100"/>
      <c r="H129" s="56" t="s">
        <v>520</v>
      </c>
      <c r="I129" s="54" t="str">
        <f t="shared" si="0"/>
        <v>JN49DT</v>
      </c>
      <c r="J129" s="54">
        <f t="shared" si="1"/>
        <v>8.25</v>
      </c>
      <c r="K129" s="54">
        <f t="shared" si="31"/>
        <v>49.791666666666664</v>
      </c>
      <c r="L129" s="54">
        <f t="shared" si="32"/>
      </c>
      <c r="M129" s="54" t="e">
        <f t="shared" si="4"/>
        <v>#VALUE!</v>
      </c>
      <c r="N129" s="54" t="e">
        <f t="shared" si="33"/>
        <v>#VALUE!</v>
      </c>
      <c r="O129" s="58" t="e">
        <f t="shared" si="34"/>
        <v>#VALUE!</v>
      </c>
      <c r="P129" s="59">
        <f t="shared" si="35"/>
      </c>
      <c r="Q129" s="59" t="e">
        <f t="shared" si="36"/>
        <v>#VALUE!</v>
      </c>
      <c r="R129" s="59">
        <f t="shared" si="37"/>
      </c>
      <c r="S129" s="126" t="s">
        <v>1407</v>
      </c>
    </row>
    <row r="130" spans="1:19" ht="12.75">
      <c r="A130" s="99"/>
      <c r="B130" s="100"/>
      <c r="C130" s="100"/>
      <c r="D130" s="100"/>
      <c r="E130" s="101"/>
      <c r="F130" s="101"/>
      <c r="G130" s="100"/>
      <c r="H130" s="56" t="s">
        <v>520</v>
      </c>
      <c r="I130" s="54" t="str">
        <f t="shared" si="0"/>
        <v>JN49DT</v>
      </c>
      <c r="J130" s="54">
        <f t="shared" si="1"/>
        <v>8.25</v>
      </c>
      <c r="K130" s="54">
        <f t="shared" si="31"/>
        <v>49.791666666666664</v>
      </c>
      <c r="L130" s="54">
        <f t="shared" si="32"/>
      </c>
      <c r="M130" s="54" t="e">
        <f t="shared" si="4"/>
        <v>#VALUE!</v>
      </c>
      <c r="N130" s="54" t="e">
        <f t="shared" si="33"/>
        <v>#VALUE!</v>
      </c>
      <c r="O130" s="58" t="e">
        <f t="shared" si="34"/>
        <v>#VALUE!</v>
      </c>
      <c r="P130" s="59">
        <f t="shared" si="35"/>
      </c>
      <c r="Q130" s="59" t="e">
        <f t="shared" si="36"/>
        <v>#VALUE!</v>
      </c>
      <c r="R130" s="59">
        <f t="shared" si="37"/>
      </c>
      <c r="S130" s="126" t="s">
        <v>1407</v>
      </c>
    </row>
    <row r="131" spans="1:19" ht="12.75">
      <c r="A131" s="99"/>
      <c r="B131" s="100"/>
      <c r="C131" s="100"/>
      <c r="D131" s="100"/>
      <c r="E131" s="101"/>
      <c r="F131" s="101"/>
      <c r="G131" s="100"/>
      <c r="H131" s="56" t="s">
        <v>520</v>
      </c>
      <c r="I131" s="54" t="str">
        <f t="shared" si="0"/>
        <v>JN49DT</v>
      </c>
      <c r="J131" s="54">
        <f t="shared" si="1"/>
        <v>8.25</v>
      </c>
      <c r="K131" s="54">
        <f t="shared" si="31"/>
        <v>49.791666666666664</v>
      </c>
      <c r="L131" s="54">
        <f t="shared" si="32"/>
      </c>
      <c r="M131" s="54" t="e">
        <f t="shared" si="4"/>
        <v>#VALUE!</v>
      </c>
      <c r="N131" s="54" t="e">
        <f t="shared" si="33"/>
        <v>#VALUE!</v>
      </c>
      <c r="O131" s="58" t="e">
        <f t="shared" si="34"/>
        <v>#VALUE!</v>
      </c>
      <c r="P131" s="59">
        <f t="shared" si="35"/>
      </c>
      <c r="Q131" s="59" t="e">
        <f t="shared" si="36"/>
        <v>#VALUE!</v>
      </c>
      <c r="R131" s="59">
        <f t="shared" si="37"/>
      </c>
      <c r="S131" s="126" t="s">
        <v>1407</v>
      </c>
    </row>
    <row r="132" spans="1:19" ht="12.75">
      <c r="A132" s="99"/>
      <c r="B132" s="100"/>
      <c r="C132" s="100"/>
      <c r="D132" s="100"/>
      <c r="E132" s="101"/>
      <c r="F132" s="101"/>
      <c r="G132" s="100"/>
      <c r="H132" s="56" t="s">
        <v>520</v>
      </c>
      <c r="I132" s="54" t="str">
        <f t="shared" si="0"/>
        <v>JN49DT</v>
      </c>
      <c r="J132" s="54">
        <f t="shared" si="1"/>
        <v>8.25</v>
      </c>
      <c r="K132" s="54">
        <f t="shared" si="31"/>
        <v>49.791666666666664</v>
      </c>
      <c r="L132" s="54">
        <f t="shared" si="32"/>
      </c>
      <c r="M132" s="54" t="e">
        <f t="shared" si="4"/>
        <v>#VALUE!</v>
      </c>
      <c r="N132" s="54" t="e">
        <f t="shared" si="33"/>
        <v>#VALUE!</v>
      </c>
      <c r="O132" s="58" t="e">
        <f t="shared" si="34"/>
        <v>#VALUE!</v>
      </c>
      <c r="P132" s="59">
        <f t="shared" si="35"/>
      </c>
      <c r="Q132" s="59" t="e">
        <f t="shared" si="36"/>
        <v>#VALUE!</v>
      </c>
      <c r="R132" s="59">
        <f t="shared" si="37"/>
      </c>
      <c r="S132" s="126" t="s">
        <v>1407</v>
      </c>
    </row>
    <row r="133" spans="1:19" ht="12.75">
      <c r="A133" s="99"/>
      <c r="B133" s="100"/>
      <c r="C133" s="100"/>
      <c r="D133" s="100"/>
      <c r="E133" s="101"/>
      <c r="F133" s="101"/>
      <c r="G133" s="100"/>
      <c r="H133" s="56" t="s">
        <v>520</v>
      </c>
      <c r="I133" s="54" t="str">
        <f t="shared" si="0"/>
        <v>JN49DT</v>
      </c>
      <c r="J133" s="54">
        <f t="shared" si="1"/>
        <v>8.25</v>
      </c>
      <c r="K133" s="54">
        <f t="shared" si="31"/>
        <v>49.791666666666664</v>
      </c>
      <c r="L133" s="54">
        <f t="shared" si="32"/>
      </c>
      <c r="M133" s="54" t="e">
        <f t="shared" si="4"/>
        <v>#VALUE!</v>
      </c>
      <c r="N133" s="54" t="e">
        <f t="shared" si="33"/>
        <v>#VALUE!</v>
      </c>
      <c r="O133" s="58" t="e">
        <f t="shared" si="34"/>
        <v>#VALUE!</v>
      </c>
      <c r="P133" s="59">
        <f t="shared" si="35"/>
      </c>
      <c r="Q133" s="59" t="e">
        <f t="shared" si="36"/>
        <v>#VALUE!</v>
      </c>
      <c r="R133" s="59">
        <f t="shared" si="37"/>
      </c>
      <c r="S133" s="126" t="s">
        <v>1407</v>
      </c>
    </row>
    <row r="134" spans="1:19" ht="12.75">
      <c r="A134" s="99"/>
      <c r="B134" s="100"/>
      <c r="C134" s="100"/>
      <c r="D134" s="100"/>
      <c r="E134" s="101"/>
      <c r="F134" s="101"/>
      <c r="G134" s="100"/>
      <c r="H134" s="56" t="s">
        <v>520</v>
      </c>
      <c r="I134" s="54" t="str">
        <f t="shared" si="0"/>
        <v>JN49DT</v>
      </c>
      <c r="J134" s="54">
        <f t="shared" si="1"/>
        <v>8.25</v>
      </c>
      <c r="K134" s="54">
        <f t="shared" si="31"/>
        <v>49.791666666666664</v>
      </c>
      <c r="L134" s="54">
        <f t="shared" si="32"/>
      </c>
      <c r="M134" s="54" t="e">
        <f t="shared" si="4"/>
        <v>#VALUE!</v>
      </c>
      <c r="N134" s="54" t="e">
        <f t="shared" si="33"/>
        <v>#VALUE!</v>
      </c>
      <c r="O134" s="58" t="e">
        <f t="shared" si="34"/>
        <v>#VALUE!</v>
      </c>
      <c r="P134" s="59">
        <f t="shared" si="35"/>
      </c>
      <c r="Q134" s="59" t="e">
        <f t="shared" si="36"/>
        <v>#VALUE!</v>
      </c>
      <c r="R134" s="59">
        <f t="shared" si="37"/>
      </c>
      <c r="S134" s="126" t="s">
        <v>1407</v>
      </c>
    </row>
    <row r="135" spans="1:19" ht="12.75">
      <c r="A135" s="99"/>
      <c r="B135" s="100"/>
      <c r="C135" s="100"/>
      <c r="D135" s="100"/>
      <c r="E135" s="101"/>
      <c r="F135" s="101"/>
      <c r="G135" s="100"/>
      <c r="H135" s="56" t="s">
        <v>520</v>
      </c>
      <c r="I135" s="54" t="str">
        <f t="shared" si="0"/>
        <v>JN49DT</v>
      </c>
      <c r="J135" s="54">
        <f t="shared" si="1"/>
        <v>8.25</v>
      </c>
      <c r="K135" s="54">
        <f t="shared" si="31"/>
        <v>49.791666666666664</v>
      </c>
      <c r="L135" s="54">
        <f t="shared" si="32"/>
      </c>
      <c r="M135" s="54" t="e">
        <f t="shared" si="4"/>
        <v>#VALUE!</v>
      </c>
      <c r="N135" s="54" t="e">
        <f t="shared" si="33"/>
        <v>#VALUE!</v>
      </c>
      <c r="O135" s="58" t="e">
        <f t="shared" si="34"/>
        <v>#VALUE!</v>
      </c>
      <c r="P135" s="59">
        <f t="shared" si="35"/>
      </c>
      <c r="Q135" s="59" t="e">
        <f t="shared" si="36"/>
        <v>#VALUE!</v>
      </c>
      <c r="R135" s="59">
        <f t="shared" si="37"/>
      </c>
      <c r="S135" s="126" t="s">
        <v>1407</v>
      </c>
    </row>
    <row r="136" spans="1:19" ht="12.75">
      <c r="A136" s="99"/>
      <c r="B136" s="100"/>
      <c r="C136" s="100"/>
      <c r="D136" s="100"/>
      <c r="E136" s="101"/>
      <c r="F136" s="101"/>
      <c r="G136" s="100"/>
      <c r="H136" s="56" t="s">
        <v>520</v>
      </c>
      <c r="I136" s="54" t="str">
        <f t="shared" si="0"/>
        <v>JN49DT</v>
      </c>
      <c r="J136" s="54">
        <f t="shared" si="1"/>
        <v>8.25</v>
      </c>
      <c r="K136" s="54">
        <f t="shared" si="31"/>
        <v>49.791666666666664</v>
      </c>
      <c r="L136" s="54">
        <f t="shared" si="32"/>
      </c>
      <c r="M136" s="54" t="e">
        <f t="shared" si="4"/>
        <v>#VALUE!</v>
      </c>
      <c r="N136" s="54" t="e">
        <f t="shared" si="33"/>
        <v>#VALUE!</v>
      </c>
      <c r="O136" s="58" t="e">
        <f t="shared" si="34"/>
        <v>#VALUE!</v>
      </c>
      <c r="P136" s="59">
        <f t="shared" si="35"/>
      </c>
      <c r="Q136" s="59" t="e">
        <f t="shared" si="36"/>
        <v>#VALUE!</v>
      </c>
      <c r="R136" s="59">
        <f t="shared" si="37"/>
      </c>
      <c r="S136" s="126" t="s">
        <v>1407</v>
      </c>
    </row>
    <row r="137" spans="1:19" ht="12.75">
      <c r="A137" s="99"/>
      <c r="B137" s="100"/>
      <c r="C137" s="100"/>
      <c r="D137" s="100"/>
      <c r="E137" s="101"/>
      <c r="F137" s="101"/>
      <c r="G137" s="100"/>
      <c r="H137" s="56" t="s">
        <v>520</v>
      </c>
      <c r="I137" s="54" t="str">
        <f t="shared" si="0"/>
        <v>JN49DT</v>
      </c>
      <c r="J137" s="54">
        <f t="shared" si="1"/>
        <v>8.25</v>
      </c>
      <c r="K137" s="54">
        <f t="shared" si="31"/>
        <v>49.791666666666664</v>
      </c>
      <c r="L137" s="54">
        <f t="shared" si="32"/>
      </c>
      <c r="M137" s="54" t="e">
        <f t="shared" si="4"/>
        <v>#VALUE!</v>
      </c>
      <c r="N137" s="54" t="e">
        <f t="shared" si="33"/>
        <v>#VALUE!</v>
      </c>
      <c r="O137" s="58" t="e">
        <f t="shared" si="34"/>
        <v>#VALUE!</v>
      </c>
      <c r="P137" s="59">
        <f t="shared" si="35"/>
      </c>
      <c r="Q137" s="59" t="e">
        <f t="shared" si="36"/>
        <v>#VALUE!</v>
      </c>
      <c r="R137" s="59">
        <f t="shared" si="37"/>
      </c>
      <c r="S137" s="126" t="s">
        <v>1407</v>
      </c>
    </row>
    <row r="138" spans="1:19" ht="12.75">
      <c r="A138" s="99"/>
      <c r="B138" s="100"/>
      <c r="C138" s="100"/>
      <c r="D138" s="100"/>
      <c r="E138" s="101"/>
      <c r="F138" s="101"/>
      <c r="G138" s="100"/>
      <c r="H138" s="56" t="s">
        <v>520</v>
      </c>
      <c r="I138" s="54" t="str">
        <f t="shared" si="0"/>
        <v>JN49DT</v>
      </c>
      <c r="J138" s="54">
        <f t="shared" si="1"/>
        <v>8.25</v>
      </c>
      <c r="K138" s="54">
        <f t="shared" si="31"/>
        <v>49.791666666666664</v>
      </c>
      <c r="L138" s="54">
        <f t="shared" si="32"/>
      </c>
      <c r="M138" s="54" t="e">
        <f t="shared" si="4"/>
        <v>#VALUE!</v>
      </c>
      <c r="N138" s="54" t="e">
        <f t="shared" si="33"/>
        <v>#VALUE!</v>
      </c>
      <c r="O138" s="58" t="e">
        <f t="shared" si="34"/>
        <v>#VALUE!</v>
      </c>
      <c r="P138" s="59">
        <f t="shared" si="35"/>
      </c>
      <c r="Q138" s="59" t="e">
        <f t="shared" si="36"/>
        <v>#VALUE!</v>
      </c>
      <c r="R138" s="59">
        <f t="shared" si="37"/>
      </c>
      <c r="S138" s="126" t="s">
        <v>1407</v>
      </c>
    </row>
    <row r="139" spans="1:19" ht="12.75">
      <c r="A139" s="99"/>
      <c r="B139" s="100"/>
      <c r="C139" s="100"/>
      <c r="D139" s="100"/>
      <c r="E139" s="101"/>
      <c r="F139" s="101"/>
      <c r="G139" s="100"/>
      <c r="H139" s="56" t="s">
        <v>520</v>
      </c>
      <c r="I139" s="54" t="str">
        <f aca="true" t="shared" si="38" ref="I139:I147">UPPER($C$2)</f>
        <v>JN49DT</v>
      </c>
      <c r="J139" s="54">
        <f aca="true" t="shared" si="39" ref="J139:J147">(CODE(MID(I139,1,1))-74)*20+MID(I139,3,1)*2+(CODE(MID(I139,5,1))-65)/12</f>
        <v>8.25</v>
      </c>
      <c r="K139" s="54">
        <f aca="true" t="shared" si="40" ref="K139:K147">(CODE(MID(I139,2,1))-74)*10+MID(I139,4,1)*1+(CODE(MID(I139,6,1))-65)/24</f>
        <v>49.791666666666664</v>
      </c>
      <c r="L139" s="54">
        <f aca="true" t="shared" si="41" ref="L139:L147">UPPER(C139)</f>
      </c>
      <c r="M139" s="54" t="e">
        <f aca="true" t="shared" si="42" ref="M139:M147">(CODE(MID(L139,1,1))-74)*20+MID(L139,3,1)*2+(CODE(MID(L139,5,1))-65)/12</f>
        <v>#VALUE!</v>
      </c>
      <c r="N139" s="54" t="e">
        <f aca="true" t="shared" si="43" ref="N139:N147">(CODE(MID(L139,2,1))-74)*10+MID(L139,4,1)*1+(CODE(MID(L139,6,1))-65)/24</f>
        <v>#VALUE!</v>
      </c>
      <c r="O139" s="58" t="e">
        <f aca="true" t="shared" si="44" ref="O139:O147">ACOS(SIN(N139*PI()/180)*SIN(K139*PI()/180)+COS(N139*PI()/180)*COS(K139*PI()/180)*COS((J139-M139)*PI()/180))</f>
        <v>#VALUE!</v>
      </c>
      <c r="P139" s="59">
        <f aca="true" t="shared" si="45" ref="P139:P147">IF(C139="","",6371.3*O139)</f>
      </c>
      <c r="Q139" s="59" t="e">
        <f aca="true" t="shared" si="46" ref="Q139:Q147">ACOS((SIN(N139*PI()/180)-SIN(K139*PI()/180)*COS(O139))/(COS(K139*PI()/180)*SIN(O139)))*180/PI()</f>
        <v>#VALUE!</v>
      </c>
      <c r="R139" s="59">
        <f aca="true" t="shared" si="47" ref="R139:R147">IF(C139="","",IF((SIN((M139-J139)*PI()/180))&lt;0,360-Q139,Q139))</f>
      </c>
      <c r="S139" s="126" t="s">
        <v>1407</v>
      </c>
    </row>
    <row r="140" spans="1:19" ht="12.75">
      <c r="A140" s="99"/>
      <c r="B140" s="100"/>
      <c r="C140" s="100"/>
      <c r="D140" s="100"/>
      <c r="E140" s="101"/>
      <c r="F140" s="101"/>
      <c r="G140" s="100"/>
      <c r="H140" s="56" t="s">
        <v>520</v>
      </c>
      <c r="I140" s="54" t="str">
        <f t="shared" si="38"/>
        <v>JN49DT</v>
      </c>
      <c r="J140" s="54">
        <f t="shared" si="39"/>
        <v>8.25</v>
      </c>
      <c r="K140" s="54">
        <f t="shared" si="40"/>
        <v>49.791666666666664</v>
      </c>
      <c r="L140" s="54">
        <f t="shared" si="41"/>
      </c>
      <c r="M140" s="54" t="e">
        <f t="shared" si="42"/>
        <v>#VALUE!</v>
      </c>
      <c r="N140" s="54" t="e">
        <f t="shared" si="43"/>
        <v>#VALUE!</v>
      </c>
      <c r="O140" s="58" t="e">
        <f t="shared" si="44"/>
        <v>#VALUE!</v>
      </c>
      <c r="P140" s="59">
        <f t="shared" si="45"/>
      </c>
      <c r="Q140" s="59" t="e">
        <f t="shared" si="46"/>
        <v>#VALUE!</v>
      </c>
      <c r="R140" s="59">
        <f t="shared" si="47"/>
      </c>
      <c r="S140" s="126" t="s">
        <v>1407</v>
      </c>
    </row>
    <row r="141" spans="1:19" ht="12.75">
      <c r="A141" s="99"/>
      <c r="B141" s="100"/>
      <c r="C141" s="100"/>
      <c r="D141" s="100"/>
      <c r="E141" s="101"/>
      <c r="F141" s="101"/>
      <c r="G141" s="100"/>
      <c r="H141" s="56" t="s">
        <v>520</v>
      </c>
      <c r="I141" s="54" t="str">
        <f t="shared" si="38"/>
        <v>JN49DT</v>
      </c>
      <c r="J141" s="54">
        <f t="shared" si="39"/>
        <v>8.25</v>
      </c>
      <c r="K141" s="54">
        <f t="shared" si="40"/>
        <v>49.791666666666664</v>
      </c>
      <c r="L141" s="54">
        <f t="shared" si="41"/>
      </c>
      <c r="M141" s="54" t="e">
        <f t="shared" si="42"/>
        <v>#VALUE!</v>
      </c>
      <c r="N141" s="54" t="e">
        <f t="shared" si="43"/>
        <v>#VALUE!</v>
      </c>
      <c r="O141" s="58" t="e">
        <f t="shared" si="44"/>
        <v>#VALUE!</v>
      </c>
      <c r="P141" s="59">
        <f t="shared" si="45"/>
      </c>
      <c r="Q141" s="59" t="e">
        <f t="shared" si="46"/>
        <v>#VALUE!</v>
      </c>
      <c r="R141" s="59">
        <f t="shared" si="47"/>
      </c>
      <c r="S141" s="126" t="s">
        <v>1407</v>
      </c>
    </row>
    <row r="142" spans="1:19" ht="12.75">
      <c r="A142" s="99"/>
      <c r="B142" s="100"/>
      <c r="C142" s="100"/>
      <c r="D142" s="100"/>
      <c r="E142" s="101"/>
      <c r="F142" s="101"/>
      <c r="G142" s="100"/>
      <c r="H142" s="56" t="s">
        <v>520</v>
      </c>
      <c r="I142" s="54" t="str">
        <f t="shared" si="38"/>
        <v>JN49DT</v>
      </c>
      <c r="J142" s="54">
        <f t="shared" si="39"/>
        <v>8.25</v>
      </c>
      <c r="K142" s="54">
        <f t="shared" si="40"/>
        <v>49.791666666666664</v>
      </c>
      <c r="L142" s="54">
        <f t="shared" si="41"/>
      </c>
      <c r="M142" s="54" t="e">
        <f t="shared" si="42"/>
        <v>#VALUE!</v>
      </c>
      <c r="N142" s="54" t="e">
        <f t="shared" si="43"/>
        <v>#VALUE!</v>
      </c>
      <c r="O142" s="58" t="e">
        <f t="shared" si="44"/>
        <v>#VALUE!</v>
      </c>
      <c r="P142" s="59">
        <f t="shared" si="45"/>
      </c>
      <c r="Q142" s="59" t="e">
        <f t="shared" si="46"/>
        <v>#VALUE!</v>
      </c>
      <c r="R142" s="59">
        <f t="shared" si="47"/>
      </c>
      <c r="S142" s="126" t="s">
        <v>1407</v>
      </c>
    </row>
    <row r="143" spans="1:19" ht="12.75">
      <c r="A143" s="99"/>
      <c r="B143" s="100"/>
      <c r="C143" s="100"/>
      <c r="D143" s="100"/>
      <c r="E143" s="101"/>
      <c r="F143" s="101"/>
      <c r="G143" s="100"/>
      <c r="H143" s="56" t="s">
        <v>520</v>
      </c>
      <c r="I143" s="54" t="str">
        <f t="shared" si="38"/>
        <v>JN49DT</v>
      </c>
      <c r="J143" s="54">
        <f t="shared" si="39"/>
        <v>8.25</v>
      </c>
      <c r="K143" s="54">
        <f t="shared" si="40"/>
        <v>49.791666666666664</v>
      </c>
      <c r="L143" s="54">
        <f t="shared" si="41"/>
      </c>
      <c r="M143" s="54" t="e">
        <f t="shared" si="42"/>
        <v>#VALUE!</v>
      </c>
      <c r="N143" s="54" t="e">
        <f t="shared" si="43"/>
        <v>#VALUE!</v>
      </c>
      <c r="O143" s="58" t="e">
        <f t="shared" si="44"/>
        <v>#VALUE!</v>
      </c>
      <c r="P143" s="59">
        <f t="shared" si="45"/>
      </c>
      <c r="Q143" s="59" t="e">
        <f t="shared" si="46"/>
        <v>#VALUE!</v>
      </c>
      <c r="R143" s="59">
        <f t="shared" si="47"/>
      </c>
      <c r="S143" s="126" t="s">
        <v>1407</v>
      </c>
    </row>
    <row r="144" spans="1:19" ht="12.75">
      <c r="A144" s="99"/>
      <c r="B144" s="100"/>
      <c r="C144" s="100"/>
      <c r="D144" s="100"/>
      <c r="E144" s="101"/>
      <c r="F144" s="101"/>
      <c r="G144" s="100"/>
      <c r="H144" s="56" t="s">
        <v>520</v>
      </c>
      <c r="I144" s="54" t="str">
        <f t="shared" si="38"/>
        <v>JN49DT</v>
      </c>
      <c r="J144" s="54">
        <f t="shared" si="39"/>
        <v>8.25</v>
      </c>
      <c r="K144" s="54">
        <f t="shared" si="40"/>
        <v>49.791666666666664</v>
      </c>
      <c r="L144" s="54">
        <f t="shared" si="41"/>
      </c>
      <c r="M144" s="54" t="e">
        <f t="shared" si="42"/>
        <v>#VALUE!</v>
      </c>
      <c r="N144" s="54" t="e">
        <f t="shared" si="43"/>
        <v>#VALUE!</v>
      </c>
      <c r="O144" s="58" t="e">
        <f t="shared" si="44"/>
        <v>#VALUE!</v>
      </c>
      <c r="P144" s="59">
        <f t="shared" si="45"/>
      </c>
      <c r="Q144" s="59" t="e">
        <f t="shared" si="46"/>
        <v>#VALUE!</v>
      </c>
      <c r="R144" s="59">
        <f t="shared" si="47"/>
      </c>
      <c r="S144" s="126" t="s">
        <v>1407</v>
      </c>
    </row>
    <row r="145" spans="1:19" ht="12.75">
      <c r="A145" s="99"/>
      <c r="B145" s="100"/>
      <c r="C145" s="100"/>
      <c r="D145" s="100"/>
      <c r="E145" s="101"/>
      <c r="F145" s="101"/>
      <c r="G145" s="100"/>
      <c r="H145" s="56" t="s">
        <v>520</v>
      </c>
      <c r="I145" s="54" t="str">
        <f t="shared" si="38"/>
        <v>JN49DT</v>
      </c>
      <c r="J145" s="54">
        <f t="shared" si="39"/>
        <v>8.25</v>
      </c>
      <c r="K145" s="54">
        <f t="shared" si="40"/>
        <v>49.791666666666664</v>
      </c>
      <c r="L145" s="54">
        <f t="shared" si="41"/>
      </c>
      <c r="M145" s="54" t="e">
        <f t="shared" si="42"/>
        <v>#VALUE!</v>
      </c>
      <c r="N145" s="54" t="e">
        <f t="shared" si="43"/>
        <v>#VALUE!</v>
      </c>
      <c r="O145" s="58" t="e">
        <f t="shared" si="44"/>
        <v>#VALUE!</v>
      </c>
      <c r="P145" s="59">
        <f t="shared" si="45"/>
      </c>
      <c r="Q145" s="59" t="e">
        <f t="shared" si="46"/>
        <v>#VALUE!</v>
      </c>
      <c r="R145" s="59">
        <f t="shared" si="47"/>
      </c>
      <c r="S145" s="126" t="s">
        <v>1407</v>
      </c>
    </row>
    <row r="146" spans="1:19" ht="12.75">
      <c r="A146" s="99"/>
      <c r="B146" s="100"/>
      <c r="C146" s="100"/>
      <c r="D146" s="100"/>
      <c r="E146" s="101"/>
      <c r="F146" s="101"/>
      <c r="G146" s="100"/>
      <c r="H146" s="56" t="s">
        <v>520</v>
      </c>
      <c r="I146" s="54" t="str">
        <f t="shared" si="38"/>
        <v>JN49DT</v>
      </c>
      <c r="J146" s="54">
        <f t="shared" si="39"/>
        <v>8.25</v>
      </c>
      <c r="K146" s="54">
        <f t="shared" si="40"/>
        <v>49.791666666666664</v>
      </c>
      <c r="L146" s="54">
        <f t="shared" si="41"/>
      </c>
      <c r="M146" s="54" t="e">
        <f t="shared" si="42"/>
        <v>#VALUE!</v>
      </c>
      <c r="N146" s="54" t="e">
        <f t="shared" si="43"/>
        <v>#VALUE!</v>
      </c>
      <c r="O146" s="58" t="e">
        <f t="shared" si="44"/>
        <v>#VALUE!</v>
      </c>
      <c r="P146" s="59">
        <f t="shared" si="45"/>
      </c>
      <c r="Q146" s="59" t="e">
        <f t="shared" si="46"/>
        <v>#VALUE!</v>
      </c>
      <c r="R146" s="59">
        <f t="shared" si="47"/>
      </c>
      <c r="S146" s="126" t="s">
        <v>1407</v>
      </c>
    </row>
    <row r="147" spans="1:19" ht="13.5" thickBot="1">
      <c r="A147" s="104"/>
      <c r="B147" s="105"/>
      <c r="C147" s="105"/>
      <c r="D147" s="105"/>
      <c r="E147" s="106"/>
      <c r="F147" s="106"/>
      <c r="G147" s="105"/>
      <c r="H147" s="62" t="s">
        <v>520</v>
      </c>
      <c r="I147" s="64" t="str">
        <f t="shared" si="38"/>
        <v>JN49DT</v>
      </c>
      <c r="J147" s="64">
        <f t="shared" si="39"/>
        <v>8.25</v>
      </c>
      <c r="K147" s="64">
        <f t="shared" si="40"/>
        <v>49.791666666666664</v>
      </c>
      <c r="L147" s="64">
        <f t="shared" si="41"/>
      </c>
      <c r="M147" s="64" t="e">
        <f t="shared" si="42"/>
        <v>#VALUE!</v>
      </c>
      <c r="N147" s="64" t="e">
        <f t="shared" si="43"/>
        <v>#VALUE!</v>
      </c>
      <c r="O147" s="65" t="e">
        <f t="shared" si="44"/>
        <v>#VALUE!</v>
      </c>
      <c r="P147" s="66">
        <f t="shared" si="45"/>
      </c>
      <c r="Q147" s="66" t="e">
        <f t="shared" si="46"/>
        <v>#VALUE!</v>
      </c>
      <c r="R147" s="66">
        <f t="shared" si="47"/>
      </c>
      <c r="S147" s="127" t="s">
        <v>1407</v>
      </c>
    </row>
    <row r="148" spans="1:18" ht="12.75">
      <c r="A148" s="8"/>
      <c r="D148" s="8"/>
      <c r="E148" s="8"/>
      <c r="F148" s="8"/>
      <c r="G148" s="8"/>
      <c r="H148" s="8"/>
      <c r="P148" s="8"/>
      <c r="Q148" s="8"/>
      <c r="R148" s="8"/>
    </row>
    <row r="149" spans="1:18" ht="12.75">
      <c r="A149" s="8"/>
      <c r="D149" s="8"/>
      <c r="E149" s="8"/>
      <c r="F149" s="8"/>
      <c r="G149" s="8"/>
      <c r="H149" s="8"/>
      <c r="P149" s="8"/>
      <c r="Q149" s="8"/>
      <c r="R149" s="8"/>
    </row>
    <row r="150" spans="1:18" ht="12.75">
      <c r="A150" s="8"/>
      <c r="D150" s="8"/>
      <c r="E150" s="8"/>
      <c r="F150" s="8"/>
      <c r="G150" s="8"/>
      <c r="H150" s="8"/>
      <c r="P150" s="8"/>
      <c r="Q150" s="8"/>
      <c r="R150" s="8"/>
    </row>
    <row r="151" spans="1:18" ht="12.75">
      <c r="A151" s="8"/>
      <c r="D151" s="8"/>
      <c r="E151" s="8"/>
      <c r="F151" s="8"/>
      <c r="G151" s="8"/>
      <c r="H151" s="8"/>
      <c r="P151" s="8"/>
      <c r="Q151" s="8"/>
      <c r="R151" s="8"/>
    </row>
    <row r="152" spans="1:18" ht="12.75">
      <c r="A152" s="8"/>
      <c r="D152" s="8"/>
      <c r="E152" s="8"/>
      <c r="F152" s="8"/>
      <c r="G152" s="8"/>
      <c r="H152" s="8"/>
      <c r="P152" s="8"/>
      <c r="Q152" s="8"/>
      <c r="R152" s="8"/>
    </row>
    <row r="153" spans="1:18" ht="12.75">
      <c r="A153" s="8"/>
      <c r="D153" s="8"/>
      <c r="E153" s="8"/>
      <c r="F153" s="8"/>
      <c r="G153" s="8"/>
      <c r="H153" s="8"/>
      <c r="P153" s="8"/>
      <c r="Q153" s="8"/>
      <c r="R153" s="8"/>
    </row>
    <row r="154" spans="1:18" ht="12.75">
      <c r="A154" s="8"/>
      <c r="D154" s="8"/>
      <c r="E154" s="8"/>
      <c r="F154" s="8"/>
      <c r="G154" s="8"/>
      <c r="H154" s="8"/>
      <c r="P154" s="8"/>
      <c r="Q154" s="8"/>
      <c r="R154" s="8"/>
    </row>
    <row r="155" spans="1:18" ht="12.75">
      <c r="A155" s="8"/>
      <c r="D155" s="8"/>
      <c r="E155" s="8"/>
      <c r="F155" s="8"/>
      <c r="G155" s="8"/>
      <c r="H155" s="8"/>
      <c r="P155" s="8"/>
      <c r="Q155" s="8"/>
      <c r="R155" s="8"/>
    </row>
    <row r="156" spans="1:18" ht="12.75">
      <c r="A156" s="8"/>
      <c r="D156" s="8"/>
      <c r="E156" s="8"/>
      <c r="F156" s="8"/>
      <c r="G156" s="8"/>
      <c r="H156" s="8"/>
      <c r="P156" s="8"/>
      <c r="Q156" s="8"/>
      <c r="R156" s="8"/>
    </row>
    <row r="157" spans="1:18" ht="12.75">
      <c r="A157" s="8"/>
      <c r="D157" s="8"/>
      <c r="E157" s="8"/>
      <c r="F157" s="8"/>
      <c r="G157" s="8"/>
      <c r="H157" s="8"/>
      <c r="P157" s="8"/>
      <c r="Q157" s="8"/>
      <c r="R157" s="8"/>
    </row>
    <row r="158" spans="1:18" ht="12.75">
      <c r="A158" s="8"/>
      <c r="D158" s="8"/>
      <c r="E158" s="8"/>
      <c r="F158" s="8"/>
      <c r="G158" s="8"/>
      <c r="H158" s="8"/>
      <c r="P158" s="8"/>
      <c r="Q158" s="8"/>
      <c r="R158" s="8"/>
    </row>
    <row r="159" spans="1:18" ht="12.75">
      <c r="A159" s="8"/>
      <c r="D159" s="8"/>
      <c r="E159" s="8"/>
      <c r="F159" s="8"/>
      <c r="G159" s="8"/>
      <c r="H159" s="8"/>
      <c r="P159" s="8"/>
      <c r="Q159" s="8"/>
      <c r="R159" s="8"/>
    </row>
    <row r="160" spans="1:18" ht="12.75">
      <c r="A160" s="8"/>
      <c r="D160" s="8"/>
      <c r="E160" s="8"/>
      <c r="F160" s="8"/>
      <c r="G160" s="8"/>
      <c r="H160" s="8"/>
      <c r="P160" s="8"/>
      <c r="Q160" s="8"/>
      <c r="R160" s="8"/>
    </row>
    <row r="161" spans="1:18" ht="12.75">
      <c r="A161" s="8"/>
      <c r="D161" s="8"/>
      <c r="E161" s="8"/>
      <c r="F161" s="8"/>
      <c r="G161" s="8"/>
      <c r="H161" s="8"/>
      <c r="P161" s="8"/>
      <c r="Q161" s="8"/>
      <c r="R161" s="8"/>
    </row>
    <row r="162" spans="1:18" ht="12.75">
      <c r="A162" s="8"/>
      <c r="D162" s="8"/>
      <c r="E162" s="8"/>
      <c r="F162" s="8"/>
      <c r="G162" s="8"/>
      <c r="H162" s="8"/>
      <c r="P162" s="8"/>
      <c r="Q162" s="8"/>
      <c r="R162" s="8"/>
    </row>
    <row r="163" spans="1:18" ht="12.75">
      <c r="A163" s="8"/>
      <c r="D163" s="8"/>
      <c r="E163" s="8"/>
      <c r="F163" s="8"/>
      <c r="G163" s="8"/>
      <c r="H163" s="8"/>
      <c r="P163" s="8"/>
      <c r="Q163" s="8"/>
      <c r="R163" s="8"/>
    </row>
    <row r="164" spans="1:18" ht="12.75">
      <c r="A164" s="8"/>
      <c r="D164" s="8"/>
      <c r="E164" s="8"/>
      <c r="F164" s="8"/>
      <c r="G164" s="8"/>
      <c r="H164" s="8"/>
      <c r="P164" s="8"/>
      <c r="Q164" s="8"/>
      <c r="R164" s="8"/>
    </row>
    <row r="165" spans="1:18" ht="12.75">
      <c r="A165" s="8"/>
      <c r="D165" s="8"/>
      <c r="E165" s="8"/>
      <c r="F165" s="8"/>
      <c r="G165" s="8"/>
      <c r="H165" s="8"/>
      <c r="P165" s="8"/>
      <c r="Q165" s="8"/>
      <c r="R165" s="8"/>
    </row>
    <row r="166" spans="1:18" ht="12.75">
      <c r="A166" s="8"/>
      <c r="D166" s="8"/>
      <c r="E166" s="8"/>
      <c r="F166" s="8"/>
      <c r="G166" s="8"/>
      <c r="H166" s="8"/>
      <c r="P166" s="8"/>
      <c r="Q166" s="8"/>
      <c r="R166" s="8"/>
    </row>
    <row r="167" spans="1:18" ht="12.75">
      <c r="A167" s="8"/>
      <c r="D167" s="8"/>
      <c r="E167" s="8"/>
      <c r="F167" s="8"/>
      <c r="G167" s="8"/>
      <c r="H167" s="8"/>
      <c r="P167" s="8"/>
      <c r="Q167" s="8"/>
      <c r="R167" s="8"/>
    </row>
    <row r="168" spans="1:18" ht="12.75">
      <c r="A168" s="8"/>
      <c r="D168" s="8"/>
      <c r="E168" s="8"/>
      <c r="F168" s="8"/>
      <c r="G168" s="8"/>
      <c r="H168" s="8"/>
      <c r="P168" s="8"/>
      <c r="Q168" s="8"/>
      <c r="R168" s="8"/>
    </row>
    <row r="169" spans="1:18" ht="12.75">
      <c r="A169" s="8"/>
      <c r="D169" s="8"/>
      <c r="E169" s="8"/>
      <c r="F169" s="8"/>
      <c r="G169" s="8"/>
      <c r="H169" s="8"/>
      <c r="P169" s="8"/>
      <c r="Q169" s="8"/>
      <c r="R169" s="8"/>
    </row>
    <row r="170" spans="1:18" ht="12.75">
      <c r="A170" s="8"/>
      <c r="D170" s="8"/>
      <c r="E170" s="8"/>
      <c r="F170" s="8"/>
      <c r="G170" s="8"/>
      <c r="H170" s="8"/>
      <c r="P170" s="8"/>
      <c r="Q170" s="8"/>
      <c r="R170" s="8"/>
    </row>
    <row r="171" spans="1:18" ht="12.75">
      <c r="A171" s="8"/>
      <c r="D171" s="8"/>
      <c r="E171" s="8"/>
      <c r="F171" s="8"/>
      <c r="G171" s="8"/>
      <c r="H171" s="8"/>
      <c r="P171" s="8"/>
      <c r="Q171" s="8"/>
      <c r="R171" s="8"/>
    </row>
    <row r="172" spans="1:18" ht="12.75">
      <c r="A172" s="8"/>
      <c r="D172" s="8"/>
      <c r="E172" s="8"/>
      <c r="F172" s="8"/>
      <c r="G172" s="8"/>
      <c r="H172" s="8"/>
      <c r="P172" s="8"/>
      <c r="Q172" s="8"/>
      <c r="R172" s="8"/>
    </row>
    <row r="173" spans="1:18" ht="12.75">
      <c r="A173" s="8"/>
      <c r="D173" s="8"/>
      <c r="E173" s="8"/>
      <c r="F173" s="8"/>
      <c r="G173" s="8"/>
      <c r="H173" s="8"/>
      <c r="P173" s="8"/>
      <c r="Q173" s="8"/>
      <c r="R173" s="8"/>
    </row>
    <row r="174" spans="1:18" ht="12.75">
      <c r="A174" s="8"/>
      <c r="D174" s="8"/>
      <c r="E174" s="8"/>
      <c r="F174" s="8"/>
      <c r="G174" s="8"/>
      <c r="H174" s="8"/>
      <c r="P174" s="8"/>
      <c r="Q174" s="8"/>
      <c r="R174" s="8"/>
    </row>
    <row r="175" spans="1:18" ht="12.75">
      <c r="A175" s="8"/>
      <c r="D175" s="8"/>
      <c r="E175" s="8"/>
      <c r="F175" s="8"/>
      <c r="G175" s="8"/>
      <c r="H175" s="8"/>
      <c r="P175" s="8"/>
      <c r="Q175" s="8"/>
      <c r="R175" s="8"/>
    </row>
    <row r="176" spans="1:18" ht="12.75">
      <c r="A176" s="8"/>
      <c r="D176" s="8"/>
      <c r="E176" s="8"/>
      <c r="F176" s="8"/>
      <c r="G176" s="8"/>
      <c r="H176" s="8"/>
      <c r="P176" s="8"/>
      <c r="Q176" s="8"/>
      <c r="R176" s="8"/>
    </row>
    <row r="177" spans="1:18" ht="12.75">
      <c r="A177" s="8"/>
      <c r="D177" s="8"/>
      <c r="E177" s="8"/>
      <c r="F177" s="8"/>
      <c r="G177" s="8"/>
      <c r="H177" s="8"/>
      <c r="P177" s="8"/>
      <c r="Q177" s="8"/>
      <c r="R177" s="8"/>
    </row>
    <row r="178" spans="1:18" ht="12.75">
      <c r="A178" s="8"/>
      <c r="D178" s="8"/>
      <c r="E178" s="8"/>
      <c r="F178" s="8"/>
      <c r="G178" s="8"/>
      <c r="H178" s="8"/>
      <c r="P178" s="8"/>
      <c r="Q178" s="8"/>
      <c r="R178" s="8"/>
    </row>
    <row r="179" spans="1:18" ht="12.75">
      <c r="A179" s="8"/>
      <c r="D179" s="8"/>
      <c r="E179" s="8"/>
      <c r="F179" s="8"/>
      <c r="G179" s="8"/>
      <c r="H179" s="8"/>
      <c r="P179" s="8"/>
      <c r="Q179" s="8"/>
      <c r="R179" s="8"/>
    </row>
    <row r="180" spans="1:18" ht="12.75">
      <c r="A180" s="8"/>
      <c r="D180" s="8"/>
      <c r="E180" s="8"/>
      <c r="F180" s="8"/>
      <c r="G180" s="8"/>
      <c r="H180" s="8"/>
      <c r="P180" s="8"/>
      <c r="Q180" s="8"/>
      <c r="R180" s="8"/>
    </row>
    <row r="181" spans="1:18" ht="12.75">
      <c r="A181" s="8"/>
      <c r="D181" s="8"/>
      <c r="E181" s="8"/>
      <c r="F181" s="8"/>
      <c r="G181" s="8"/>
      <c r="H181" s="8"/>
      <c r="P181" s="8"/>
      <c r="Q181" s="8"/>
      <c r="R181" s="8"/>
    </row>
    <row r="182" spans="1:18" ht="12.75">
      <c r="A182" s="8"/>
      <c r="D182" s="8"/>
      <c r="E182" s="8"/>
      <c r="F182" s="8"/>
      <c r="G182" s="8"/>
      <c r="H182" s="8"/>
      <c r="P182" s="8"/>
      <c r="Q182" s="8"/>
      <c r="R182" s="8"/>
    </row>
    <row r="183" spans="1:18" ht="12.75">
      <c r="A183" s="8"/>
      <c r="D183" s="8"/>
      <c r="E183" s="8"/>
      <c r="F183" s="8"/>
      <c r="G183" s="8"/>
      <c r="H183" s="8"/>
      <c r="P183" s="8"/>
      <c r="Q183" s="8"/>
      <c r="R183" s="8"/>
    </row>
    <row r="184" spans="1:18" ht="12.75">
      <c r="A184" s="8"/>
      <c r="D184" s="8"/>
      <c r="E184" s="8"/>
      <c r="F184" s="8"/>
      <c r="G184" s="8"/>
      <c r="H184" s="8"/>
      <c r="P184" s="8"/>
      <c r="Q184" s="8"/>
      <c r="R184" s="8"/>
    </row>
    <row r="185" spans="1:18" ht="12.75">
      <c r="A185" s="8"/>
      <c r="D185" s="8"/>
      <c r="E185" s="8"/>
      <c r="F185" s="8"/>
      <c r="G185" s="8"/>
      <c r="H185" s="8"/>
      <c r="P185" s="8"/>
      <c r="Q185" s="8"/>
      <c r="R185" s="8"/>
    </row>
    <row r="186" spans="1:18" ht="12.75">
      <c r="A186" s="8"/>
      <c r="D186" s="8"/>
      <c r="E186" s="8"/>
      <c r="F186" s="8"/>
      <c r="G186" s="8"/>
      <c r="H186" s="8"/>
      <c r="P186" s="8"/>
      <c r="Q186" s="8"/>
      <c r="R186" s="8"/>
    </row>
    <row r="187" spans="1:18" ht="12.75">
      <c r="A187" s="8"/>
      <c r="D187" s="8"/>
      <c r="E187" s="8"/>
      <c r="F187" s="8"/>
      <c r="G187" s="8"/>
      <c r="H187" s="8"/>
      <c r="P187" s="8"/>
      <c r="Q187" s="8"/>
      <c r="R187" s="8"/>
    </row>
    <row r="188" spans="1:18" ht="12.75">
      <c r="A188" s="8"/>
      <c r="D188" s="8"/>
      <c r="E188" s="8"/>
      <c r="F188" s="8"/>
      <c r="G188" s="8"/>
      <c r="H188" s="8"/>
      <c r="P188" s="8"/>
      <c r="Q188" s="8"/>
      <c r="R188" s="8"/>
    </row>
    <row r="189" spans="1:18" ht="12.75">
      <c r="A189" s="8"/>
      <c r="D189" s="8"/>
      <c r="E189" s="8"/>
      <c r="F189" s="8"/>
      <c r="G189" s="8"/>
      <c r="H189" s="8"/>
      <c r="P189" s="8"/>
      <c r="Q189" s="8"/>
      <c r="R189" s="8"/>
    </row>
    <row r="190" spans="1:18" ht="12.75">
      <c r="A190" s="8"/>
      <c r="D190" s="8"/>
      <c r="E190" s="8"/>
      <c r="F190" s="8"/>
      <c r="G190" s="8"/>
      <c r="H190" s="8"/>
      <c r="P190" s="8"/>
      <c r="Q190" s="8"/>
      <c r="R190" s="8"/>
    </row>
    <row r="191" spans="1:18" ht="12.75">
      <c r="A191" s="8"/>
      <c r="D191" s="8"/>
      <c r="E191" s="8"/>
      <c r="F191" s="8"/>
      <c r="G191" s="8"/>
      <c r="H191" s="8"/>
      <c r="P191" s="8"/>
      <c r="Q191" s="8"/>
      <c r="R191" s="8"/>
    </row>
    <row r="192" spans="1:18" ht="12.75">
      <c r="A192" s="8"/>
      <c r="D192" s="8"/>
      <c r="E192" s="8"/>
      <c r="F192" s="8"/>
      <c r="G192" s="8"/>
      <c r="H192" s="8"/>
      <c r="P192" s="8"/>
      <c r="Q192" s="8"/>
      <c r="R192" s="8"/>
    </row>
    <row r="193" spans="1:18" ht="12.75">
      <c r="A193" s="8"/>
      <c r="D193" s="8"/>
      <c r="E193" s="8"/>
      <c r="F193" s="8"/>
      <c r="G193" s="8"/>
      <c r="H193" s="8"/>
      <c r="P193" s="8"/>
      <c r="Q193" s="8"/>
      <c r="R193" s="8"/>
    </row>
    <row r="194" spans="1:18" ht="12.75">
      <c r="A194" s="8"/>
      <c r="D194" s="8"/>
      <c r="E194" s="8"/>
      <c r="F194" s="8"/>
      <c r="G194" s="8"/>
      <c r="H194" s="8"/>
      <c r="P194" s="8"/>
      <c r="Q194" s="8"/>
      <c r="R194" s="8"/>
    </row>
    <row r="195" spans="1:18" ht="12.75">
      <c r="A195" s="8"/>
      <c r="D195" s="8"/>
      <c r="E195" s="8"/>
      <c r="F195" s="8"/>
      <c r="G195" s="8"/>
      <c r="H195" s="8"/>
      <c r="P195" s="8"/>
      <c r="Q195" s="8"/>
      <c r="R195" s="8"/>
    </row>
    <row r="196" spans="1:18" ht="12.75">
      <c r="A196" s="8"/>
      <c r="D196" s="8"/>
      <c r="E196" s="8"/>
      <c r="F196" s="8"/>
      <c r="G196" s="8"/>
      <c r="H196" s="8"/>
      <c r="P196" s="8"/>
      <c r="Q196" s="8"/>
      <c r="R196" s="8"/>
    </row>
    <row r="197" spans="1:18" ht="12.75">
      <c r="A197" s="8"/>
      <c r="D197" s="8"/>
      <c r="E197" s="8"/>
      <c r="F197" s="8"/>
      <c r="G197" s="8"/>
      <c r="H197" s="8"/>
      <c r="P197" s="8"/>
      <c r="Q197" s="8"/>
      <c r="R197" s="8"/>
    </row>
    <row r="198" spans="1:18" ht="12.75">
      <c r="A198" s="8"/>
      <c r="D198" s="8"/>
      <c r="E198" s="8"/>
      <c r="F198" s="8"/>
      <c r="G198" s="8"/>
      <c r="H198" s="8"/>
      <c r="P198" s="8"/>
      <c r="Q198" s="8"/>
      <c r="R198" s="8"/>
    </row>
    <row r="199" spans="1:18" ht="12.75">
      <c r="A199" s="8"/>
      <c r="D199" s="8"/>
      <c r="E199" s="8"/>
      <c r="F199" s="8"/>
      <c r="G199" s="8"/>
      <c r="H199" s="8"/>
      <c r="P199" s="8"/>
      <c r="Q199" s="8"/>
      <c r="R199" s="8"/>
    </row>
    <row r="200" spans="1:18" ht="12.75">
      <c r="A200" s="8"/>
      <c r="D200" s="8"/>
      <c r="E200" s="8"/>
      <c r="F200" s="8"/>
      <c r="G200" s="8"/>
      <c r="H200" s="8"/>
      <c r="P200" s="8"/>
      <c r="Q200" s="8"/>
      <c r="R200" s="8"/>
    </row>
    <row r="201" spans="1:18" ht="12.75">
      <c r="A201" s="8"/>
      <c r="D201" s="8"/>
      <c r="E201" s="8"/>
      <c r="F201" s="8"/>
      <c r="G201" s="8"/>
      <c r="H201" s="8"/>
      <c r="P201" s="8"/>
      <c r="Q201" s="8"/>
      <c r="R201" s="8"/>
    </row>
    <row r="202" spans="1:18" ht="12.75">
      <c r="A202" s="8"/>
      <c r="D202" s="8"/>
      <c r="E202" s="8"/>
      <c r="F202" s="8"/>
      <c r="G202" s="8"/>
      <c r="H202" s="8"/>
      <c r="P202" s="8"/>
      <c r="Q202" s="8"/>
      <c r="R202" s="8"/>
    </row>
    <row r="203" spans="1:18" ht="12.75">
      <c r="A203" s="8"/>
      <c r="D203" s="8"/>
      <c r="E203" s="8"/>
      <c r="F203" s="8"/>
      <c r="G203" s="8"/>
      <c r="H203" s="8"/>
      <c r="P203" s="8"/>
      <c r="Q203" s="8"/>
      <c r="R203" s="8"/>
    </row>
    <row r="204" spans="1:18" ht="12.75">
      <c r="A204" s="8"/>
      <c r="D204" s="8"/>
      <c r="E204" s="8"/>
      <c r="F204" s="8"/>
      <c r="G204" s="8"/>
      <c r="H204" s="8"/>
      <c r="P204" s="8"/>
      <c r="Q204" s="8"/>
      <c r="R204" s="8"/>
    </row>
    <row r="205" spans="1:18" ht="12.75">
      <c r="A205" s="8"/>
      <c r="D205" s="8"/>
      <c r="E205" s="8"/>
      <c r="F205" s="8"/>
      <c r="G205" s="8"/>
      <c r="H205" s="8"/>
      <c r="P205" s="8"/>
      <c r="Q205" s="8"/>
      <c r="R205" s="8"/>
    </row>
    <row r="206" spans="1:18" ht="12.75">
      <c r="A206" s="8"/>
      <c r="D206" s="8"/>
      <c r="E206" s="8"/>
      <c r="F206" s="8"/>
      <c r="G206" s="8"/>
      <c r="H206" s="8"/>
      <c r="P206" s="8"/>
      <c r="Q206" s="8"/>
      <c r="R206" s="8"/>
    </row>
    <row r="207" spans="1:18" ht="12.75">
      <c r="A207" s="8"/>
      <c r="D207" s="8"/>
      <c r="E207" s="8"/>
      <c r="F207" s="8"/>
      <c r="G207" s="8"/>
      <c r="H207" s="8"/>
      <c r="P207" s="8"/>
      <c r="Q207" s="8"/>
      <c r="R207" s="8"/>
    </row>
    <row r="208" spans="1:18" ht="12.75">
      <c r="A208" s="8"/>
      <c r="D208" s="8"/>
      <c r="E208" s="8"/>
      <c r="F208" s="8"/>
      <c r="G208" s="8"/>
      <c r="H208" s="8"/>
      <c r="P208" s="8"/>
      <c r="Q208" s="8"/>
      <c r="R208" s="8"/>
    </row>
    <row r="209" spans="1:18" ht="12.75">
      <c r="A209" s="8"/>
      <c r="D209" s="8"/>
      <c r="E209" s="8"/>
      <c r="F209" s="8"/>
      <c r="G209" s="8"/>
      <c r="H209" s="8"/>
      <c r="P209" s="8"/>
      <c r="Q209" s="8"/>
      <c r="R209" s="8"/>
    </row>
    <row r="210" spans="1:18" ht="12.75">
      <c r="A210" s="8"/>
      <c r="D210" s="8"/>
      <c r="E210" s="8"/>
      <c r="F210" s="8"/>
      <c r="G210" s="8"/>
      <c r="H210" s="8"/>
      <c r="P210" s="8"/>
      <c r="Q210" s="8"/>
      <c r="R210" s="8"/>
    </row>
    <row r="211" spans="1:18" ht="12.75">
      <c r="A211" s="8"/>
      <c r="D211" s="8"/>
      <c r="E211" s="8"/>
      <c r="F211" s="8"/>
      <c r="G211" s="8"/>
      <c r="H211" s="8"/>
      <c r="P211" s="8"/>
      <c r="Q211" s="8"/>
      <c r="R211" s="8"/>
    </row>
    <row r="212" spans="1:18" ht="12.75">
      <c r="A212" s="8"/>
      <c r="D212" s="8"/>
      <c r="E212" s="8"/>
      <c r="F212" s="8"/>
      <c r="G212" s="8"/>
      <c r="H212" s="8"/>
      <c r="P212" s="8"/>
      <c r="Q212" s="8"/>
      <c r="R212" s="8"/>
    </row>
    <row r="213" spans="1:18" ht="12.75">
      <c r="A213" s="8"/>
      <c r="D213" s="8"/>
      <c r="E213" s="8"/>
      <c r="F213" s="8"/>
      <c r="G213" s="8"/>
      <c r="H213" s="8"/>
      <c r="P213" s="8"/>
      <c r="Q213" s="8"/>
      <c r="R213" s="8"/>
    </row>
    <row r="214" spans="1:18" ht="12.75">
      <c r="A214" s="8"/>
      <c r="D214" s="8"/>
      <c r="E214" s="8"/>
      <c r="F214" s="8"/>
      <c r="G214" s="8"/>
      <c r="H214" s="8"/>
      <c r="P214" s="8"/>
      <c r="Q214" s="8"/>
      <c r="R214" s="8"/>
    </row>
    <row r="215" spans="1:18" ht="12.75">
      <c r="A215" s="8"/>
      <c r="D215" s="8"/>
      <c r="E215" s="8"/>
      <c r="F215" s="8"/>
      <c r="G215" s="8"/>
      <c r="H215" s="8"/>
      <c r="P215" s="8"/>
      <c r="Q215" s="8"/>
      <c r="R215" s="8"/>
    </row>
    <row r="216" spans="1:18" ht="12.75">
      <c r="A216" s="8"/>
      <c r="D216" s="8"/>
      <c r="E216" s="8"/>
      <c r="F216" s="8"/>
      <c r="G216" s="8"/>
      <c r="H216" s="8"/>
      <c r="P216" s="8"/>
      <c r="Q216" s="8"/>
      <c r="R216" s="8"/>
    </row>
    <row r="217" spans="1:18" ht="12.75">
      <c r="A217" s="8"/>
      <c r="D217" s="8"/>
      <c r="E217" s="8"/>
      <c r="F217" s="8"/>
      <c r="G217" s="8"/>
      <c r="H217" s="8"/>
      <c r="P217" s="8"/>
      <c r="Q217" s="8"/>
      <c r="R217" s="8"/>
    </row>
    <row r="218" spans="1:18" ht="12.75">
      <c r="A218" s="8"/>
      <c r="D218" s="8"/>
      <c r="E218" s="8"/>
      <c r="F218" s="8"/>
      <c r="G218" s="8"/>
      <c r="H218" s="8"/>
      <c r="P218" s="8"/>
      <c r="Q218" s="8"/>
      <c r="R218" s="8"/>
    </row>
    <row r="219" spans="1:18" ht="12.75">
      <c r="A219" s="8"/>
      <c r="D219" s="8"/>
      <c r="E219" s="8"/>
      <c r="F219" s="8"/>
      <c r="G219" s="8"/>
      <c r="H219" s="8"/>
      <c r="P219" s="8"/>
      <c r="Q219" s="8"/>
      <c r="R219" s="8"/>
    </row>
    <row r="220" spans="1:18" ht="12.75">
      <c r="A220" s="8"/>
      <c r="D220" s="8"/>
      <c r="E220" s="8"/>
      <c r="F220" s="8"/>
      <c r="G220" s="8"/>
      <c r="H220" s="8"/>
      <c r="P220" s="8"/>
      <c r="Q220" s="8"/>
      <c r="R220" s="8"/>
    </row>
    <row r="221" spans="1:18" ht="12.75">
      <c r="A221" s="8"/>
      <c r="D221" s="8"/>
      <c r="E221" s="8"/>
      <c r="F221" s="8"/>
      <c r="G221" s="8"/>
      <c r="H221" s="8"/>
      <c r="P221" s="8"/>
      <c r="Q221" s="8"/>
      <c r="R221" s="8"/>
    </row>
    <row r="222" spans="1:18" ht="12.75">
      <c r="A222" s="8"/>
      <c r="D222" s="8"/>
      <c r="E222" s="8"/>
      <c r="F222" s="8"/>
      <c r="G222" s="8"/>
      <c r="H222" s="8"/>
      <c r="P222" s="8"/>
      <c r="Q222" s="8"/>
      <c r="R222" s="8"/>
    </row>
    <row r="223" spans="1:18" ht="12.75">
      <c r="A223" s="8"/>
      <c r="D223" s="8"/>
      <c r="E223" s="8"/>
      <c r="F223" s="8"/>
      <c r="G223" s="8"/>
      <c r="H223" s="8"/>
      <c r="P223" s="8"/>
      <c r="Q223" s="8"/>
      <c r="R223" s="8"/>
    </row>
    <row r="224" spans="1:18" ht="12.75">
      <c r="A224" s="8"/>
      <c r="D224" s="8"/>
      <c r="E224" s="8"/>
      <c r="F224" s="8"/>
      <c r="G224" s="8"/>
      <c r="H224" s="8"/>
      <c r="P224" s="8"/>
      <c r="Q224" s="8"/>
      <c r="R224" s="8"/>
    </row>
    <row r="225" spans="1:18" ht="12.75">
      <c r="A225" s="8"/>
      <c r="D225" s="8"/>
      <c r="E225" s="8"/>
      <c r="F225" s="8"/>
      <c r="G225" s="8"/>
      <c r="H225" s="8"/>
      <c r="P225" s="8"/>
      <c r="Q225" s="8"/>
      <c r="R225" s="8"/>
    </row>
    <row r="226" spans="1:18" ht="12.75">
      <c r="A226" s="8"/>
      <c r="D226" s="8"/>
      <c r="E226" s="8"/>
      <c r="F226" s="8"/>
      <c r="G226" s="8"/>
      <c r="H226" s="8"/>
      <c r="P226" s="8"/>
      <c r="Q226" s="8"/>
      <c r="R226" s="8"/>
    </row>
    <row r="227" spans="1:18" ht="12.75">
      <c r="A227" s="8"/>
      <c r="D227" s="8"/>
      <c r="E227" s="8"/>
      <c r="F227" s="8"/>
      <c r="G227" s="8"/>
      <c r="H227" s="8"/>
      <c r="P227" s="8"/>
      <c r="Q227" s="8"/>
      <c r="R227" s="8"/>
    </row>
    <row r="228" spans="1:18" ht="12.75">
      <c r="A228" s="8"/>
      <c r="D228" s="8"/>
      <c r="E228" s="8"/>
      <c r="F228" s="8"/>
      <c r="G228" s="8"/>
      <c r="H228" s="8"/>
      <c r="P228" s="8"/>
      <c r="Q228" s="8"/>
      <c r="R228" s="8"/>
    </row>
    <row r="229" spans="1:18" ht="12.75">
      <c r="A229" s="8"/>
      <c r="D229" s="8"/>
      <c r="E229" s="8"/>
      <c r="F229" s="8"/>
      <c r="G229" s="8"/>
      <c r="H229" s="8"/>
      <c r="P229" s="8"/>
      <c r="Q229" s="8"/>
      <c r="R229" s="8"/>
    </row>
    <row r="230" spans="1:18" ht="12.75">
      <c r="A230" s="8"/>
      <c r="D230" s="8"/>
      <c r="E230" s="8"/>
      <c r="F230" s="8"/>
      <c r="G230" s="8"/>
      <c r="H230" s="8"/>
      <c r="P230" s="8"/>
      <c r="Q230" s="8"/>
      <c r="R230" s="8"/>
    </row>
    <row r="231" spans="1:18" ht="12.75">
      <c r="A231" s="8"/>
      <c r="D231" s="8"/>
      <c r="E231" s="8"/>
      <c r="F231" s="8"/>
      <c r="G231" s="8"/>
      <c r="H231" s="8"/>
      <c r="P231" s="8"/>
      <c r="Q231" s="8"/>
      <c r="R231" s="8"/>
    </row>
    <row r="232" spans="1:18" ht="12.75">
      <c r="A232" s="8"/>
      <c r="D232" s="8"/>
      <c r="E232" s="8"/>
      <c r="F232" s="8"/>
      <c r="G232" s="8"/>
      <c r="H232" s="8"/>
      <c r="P232" s="8"/>
      <c r="Q232" s="8"/>
      <c r="R232" s="8"/>
    </row>
    <row r="233" spans="1:18" ht="12.75">
      <c r="A233" s="8"/>
      <c r="D233" s="8"/>
      <c r="E233" s="8"/>
      <c r="F233" s="8"/>
      <c r="G233" s="8"/>
      <c r="H233" s="8"/>
      <c r="P233" s="8"/>
      <c r="Q233" s="8"/>
      <c r="R233" s="8"/>
    </row>
    <row r="234" spans="1:18" ht="12.75">
      <c r="A234" s="8"/>
      <c r="D234" s="8"/>
      <c r="E234" s="8"/>
      <c r="F234" s="8"/>
      <c r="G234" s="8"/>
      <c r="H234" s="8"/>
      <c r="P234" s="8"/>
      <c r="Q234" s="8"/>
      <c r="R234" s="8"/>
    </row>
    <row r="235" spans="1:18" ht="12.75">
      <c r="A235" s="8"/>
      <c r="D235" s="8"/>
      <c r="E235" s="8"/>
      <c r="F235" s="8"/>
      <c r="G235" s="8"/>
      <c r="H235" s="8"/>
      <c r="P235" s="8"/>
      <c r="Q235" s="8"/>
      <c r="R235" s="8"/>
    </row>
    <row r="236" spans="1:18" ht="12.75">
      <c r="A236" s="8"/>
      <c r="D236" s="8"/>
      <c r="E236" s="8"/>
      <c r="F236" s="8"/>
      <c r="G236" s="8"/>
      <c r="H236" s="8"/>
      <c r="P236" s="8"/>
      <c r="Q236" s="8"/>
      <c r="R236" s="8"/>
    </row>
    <row r="237" spans="1:18" ht="12.75">
      <c r="A237" s="8"/>
      <c r="D237" s="8"/>
      <c r="E237" s="8"/>
      <c r="F237" s="8"/>
      <c r="G237" s="8"/>
      <c r="H237" s="8"/>
      <c r="P237" s="8"/>
      <c r="Q237" s="8"/>
      <c r="R237" s="8"/>
    </row>
    <row r="238" spans="1:18" ht="12.75">
      <c r="A238" s="8"/>
      <c r="D238" s="8"/>
      <c r="E238" s="8"/>
      <c r="F238" s="8"/>
      <c r="G238" s="8"/>
      <c r="H238" s="8"/>
      <c r="P238" s="8"/>
      <c r="Q238" s="8"/>
      <c r="R238" s="8"/>
    </row>
  </sheetData>
  <autoFilter ref="A3:R3"/>
  <conditionalFormatting sqref="S4:S147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S84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8515625" style="76" customWidth="1"/>
    <col min="2" max="2" width="9.140625" style="30" bestFit="1" customWidth="1"/>
    <col min="3" max="3" width="12.00390625" style="30" bestFit="1" customWidth="1"/>
    <col min="4" max="4" width="8.421875" style="30" bestFit="1" customWidth="1"/>
    <col min="5" max="5" width="9.28125" style="31" bestFit="1" customWidth="1"/>
    <col min="6" max="6" width="5.00390625" style="31" bestFit="1" customWidth="1"/>
    <col min="7" max="7" width="5.00390625" style="30" bestFit="1" customWidth="1"/>
    <col min="8" max="8" width="23.57421875" style="30" bestFit="1" customWidth="1"/>
    <col min="9" max="9" width="14.8515625" style="30" hidden="1" customWidth="1"/>
    <col min="10" max="10" width="11.28125" style="30" hidden="1" customWidth="1"/>
    <col min="11" max="11" width="12.00390625" style="30" hidden="1" customWidth="1"/>
    <col min="12" max="12" width="14.8515625" style="30" hidden="1" customWidth="1"/>
    <col min="13" max="14" width="12.00390625" style="30" hidden="1" customWidth="1"/>
    <col min="15" max="15" width="10.140625" style="30" hidden="1" customWidth="1"/>
    <col min="16" max="16" width="5.00390625" style="33" bestFit="1" customWidth="1"/>
    <col min="17" max="17" width="7.8515625" style="33" hidden="1" customWidth="1"/>
    <col min="18" max="18" width="7.28125" style="33" bestFit="1" customWidth="1"/>
    <col min="19" max="19" width="8.8515625" style="30" bestFit="1" customWidth="1"/>
    <col min="20" max="16384" width="16.28125" style="30" customWidth="1"/>
  </cols>
  <sheetData>
    <row r="1" spans="1:8" ht="18">
      <c r="A1" s="21" t="s">
        <v>310</v>
      </c>
      <c r="B1" s="23"/>
      <c r="C1" s="22" t="str">
        <f>Grunddaten!$C$7</f>
        <v>Dalheim</v>
      </c>
      <c r="H1" s="32">
        <v>38718</v>
      </c>
    </row>
    <row r="2" spans="1:3" ht="18.75" thickBot="1">
      <c r="A2" s="21" t="s">
        <v>311</v>
      </c>
      <c r="B2" s="23"/>
      <c r="C2" s="22" t="str">
        <f>UPPER(Grunddaten!$C$11)</f>
        <v>JN49DT</v>
      </c>
    </row>
    <row r="3" spans="1:19" s="68" customFormat="1" ht="50.25" customHeight="1" thickBot="1">
      <c r="A3" s="166" t="s">
        <v>318</v>
      </c>
      <c r="B3" s="167" t="s">
        <v>307</v>
      </c>
      <c r="C3" s="167" t="s">
        <v>308</v>
      </c>
      <c r="D3" s="167" t="s">
        <v>736</v>
      </c>
      <c r="E3" s="167" t="s">
        <v>732</v>
      </c>
      <c r="F3" s="167" t="s">
        <v>733</v>
      </c>
      <c r="G3" s="167" t="s">
        <v>734</v>
      </c>
      <c r="H3" s="167" t="s">
        <v>309</v>
      </c>
      <c r="I3" s="162" t="s">
        <v>5</v>
      </c>
      <c r="J3" s="162" t="s">
        <v>4</v>
      </c>
      <c r="K3" s="162" t="s">
        <v>3</v>
      </c>
      <c r="L3" s="162" t="s">
        <v>5</v>
      </c>
      <c r="M3" s="162" t="s">
        <v>4</v>
      </c>
      <c r="N3" s="162" t="s">
        <v>3</v>
      </c>
      <c r="O3" s="162" t="s">
        <v>2</v>
      </c>
      <c r="P3" s="163" t="s">
        <v>317</v>
      </c>
      <c r="Q3" s="164" t="s">
        <v>1</v>
      </c>
      <c r="R3" s="164" t="s">
        <v>0</v>
      </c>
      <c r="S3" s="165" t="s">
        <v>1409</v>
      </c>
    </row>
    <row r="4" spans="1:19" ht="12.75">
      <c r="A4" s="128">
        <v>1296800</v>
      </c>
      <c r="B4" s="129" t="s">
        <v>754</v>
      </c>
      <c r="C4" s="129" t="s">
        <v>35</v>
      </c>
      <c r="D4" s="129" t="s">
        <v>755</v>
      </c>
      <c r="E4" s="130" t="s">
        <v>751</v>
      </c>
      <c r="F4" s="130" t="s">
        <v>735</v>
      </c>
      <c r="G4" s="129">
        <v>930</v>
      </c>
      <c r="H4" s="129" t="s">
        <v>36</v>
      </c>
      <c r="I4" s="108" t="str">
        <f aca="true" t="shared" si="0" ref="I4:I17">UPPER($C$2)</f>
        <v>JN49DT</v>
      </c>
      <c r="J4" s="108">
        <f aca="true" t="shared" si="1" ref="J4:J17">(CODE(MID(I4,1,1))-74)*20+MID(I4,3,1)*2+(CODE(MID(I4,5,1))-65)/12</f>
        <v>8.25</v>
      </c>
      <c r="K4" s="108">
        <f aca="true" t="shared" si="2" ref="K4:K17">(CODE(MID(I4,2,1))-74)*10+MID(I4,4,1)*1+(CODE(MID(I4,6,1))-65)/24</f>
        <v>49.791666666666664</v>
      </c>
      <c r="L4" s="108" t="str">
        <f aca="true" t="shared" si="3" ref="L4:L17">UPPER(C4)</f>
        <v>JO50AL</v>
      </c>
      <c r="M4" s="108">
        <f aca="true" t="shared" si="4" ref="M4:M17">(CODE(MID(L4,1,1))-74)*20+MID(L4,3,1)*2+(CODE(MID(L4,5,1))-65)/12</f>
        <v>10</v>
      </c>
      <c r="N4" s="108">
        <f aca="true" t="shared" si="5" ref="N4:N17">(CODE(MID(L4,2,1))-74)*10+MID(L4,4,1)*1+(CODE(MID(L4,6,1))-65)/24</f>
        <v>50.458333333333336</v>
      </c>
      <c r="O4" s="109">
        <f aca="true" t="shared" si="6" ref="O4:O17">ACOS(SIN(N4*PI()/180)*SIN(K4*PI()/180)+COS(N4*PI()/180)*COS(K4*PI()/180)*COS((J4-M4)*PI()/180))</f>
        <v>0.022776951323589367</v>
      </c>
      <c r="P4" s="110">
        <f aca="true" t="shared" si="7" ref="P4:P53">IF(C4="","",6371.3*O4)</f>
        <v>145.11878996798495</v>
      </c>
      <c r="Q4" s="110">
        <f aca="true" t="shared" si="8" ref="Q4:Q17">ACOS((SIN(N4*PI()/180)-SIN(K4*PI()/180)*COS(O4))/(COS(K4*PI()/180)*SIN(O4)))*180/PI()</f>
        <v>58.611640717174076</v>
      </c>
      <c r="R4" s="110">
        <f>IF(C4="","",IF((SIN((M4-J4)*PI()/180))&lt;0,360-Q4,Q4))</f>
        <v>58.611640717174076</v>
      </c>
      <c r="S4" s="133" t="s">
        <v>1407</v>
      </c>
    </row>
    <row r="5" spans="1:19" ht="12.75">
      <c r="A5" s="55">
        <v>1296800</v>
      </c>
      <c r="B5" s="69" t="s">
        <v>55</v>
      </c>
      <c r="C5" s="69" t="s">
        <v>56</v>
      </c>
      <c r="D5" s="69"/>
      <c r="E5" s="70"/>
      <c r="F5" s="70"/>
      <c r="G5" s="69"/>
      <c r="H5" s="69" t="s">
        <v>57</v>
      </c>
      <c r="I5" s="45" t="str">
        <f t="shared" si="0"/>
        <v>JN49DT</v>
      </c>
      <c r="J5" s="45">
        <f t="shared" si="1"/>
        <v>8.25</v>
      </c>
      <c r="K5" s="45">
        <f t="shared" si="2"/>
        <v>49.791666666666664</v>
      </c>
      <c r="L5" s="45" t="str">
        <f t="shared" si="3"/>
        <v>JN77TX</v>
      </c>
      <c r="M5" s="45">
        <f t="shared" si="4"/>
        <v>15.583333333333334</v>
      </c>
      <c r="N5" s="45">
        <f t="shared" si="5"/>
        <v>47.958333333333336</v>
      </c>
      <c r="O5" s="46">
        <f t="shared" si="6"/>
        <v>0.09000923364555868</v>
      </c>
      <c r="P5" s="47">
        <f t="shared" si="7"/>
        <v>573.4758303259481</v>
      </c>
      <c r="Q5" s="47">
        <f t="shared" si="8"/>
        <v>108.02151002463259</v>
      </c>
      <c r="R5" s="47">
        <f aca="true" t="shared" si="9" ref="R5:R53">IF(C5="","",IF((SIN((M5-J5)*PI()/180))&lt;0,360-Q5,Q5))</f>
        <v>108.02151002463259</v>
      </c>
      <c r="S5" s="126" t="s">
        <v>1407</v>
      </c>
    </row>
    <row r="6" spans="1:19" ht="12.75">
      <c r="A6" s="55">
        <v>1296800</v>
      </c>
      <c r="B6" s="69" t="s">
        <v>106</v>
      </c>
      <c r="C6" s="69" t="s">
        <v>107</v>
      </c>
      <c r="D6" s="69" t="s">
        <v>765</v>
      </c>
      <c r="E6" s="70" t="s">
        <v>766</v>
      </c>
      <c r="F6" s="70" t="s">
        <v>735</v>
      </c>
      <c r="G6" s="69">
        <v>700</v>
      </c>
      <c r="H6" s="69" t="s">
        <v>108</v>
      </c>
      <c r="I6" s="45" t="str">
        <f t="shared" si="0"/>
        <v>JN49DT</v>
      </c>
      <c r="J6" s="45">
        <f>(CODE(MID(I6,1,1))-74)*20+MID(I6,3,1)*2+(CODE(MID(I6,5,1))-65)/12</f>
        <v>8.25</v>
      </c>
      <c r="K6" s="45">
        <f>(CODE(MID(I6,2,1))-74)*10+MID(I6,4,1)*1+(CODE(MID(I6,6,1))-65)/24</f>
        <v>49.791666666666664</v>
      </c>
      <c r="L6" s="45" t="str">
        <f>UPPER(C6)</f>
        <v>JN59GB</v>
      </c>
      <c r="M6" s="45">
        <f>(CODE(MID(L6,1,1))-74)*20+MID(L6,3,1)*2+(CODE(MID(L6,5,1))-65)/12</f>
        <v>10.5</v>
      </c>
      <c r="N6" s="45">
        <f>(CODE(MID(L6,2,1))-74)*10+MID(L6,4,1)*1+(CODE(MID(L6,6,1))-65)/24</f>
        <v>49.041666666666664</v>
      </c>
      <c r="O6" s="46">
        <f>ACOS(SIN(N6*PI()/180)*SIN(K6*PI()/180)+COS(N6*PI()/180)*COS(K6*PI()/180)*COS((J6-M6)*PI()/180))</f>
        <v>0.028703821420865916</v>
      </c>
      <c r="P6" s="47">
        <f>IF(C6="","",6371.3*O6)</f>
        <v>182.880657418763</v>
      </c>
      <c r="Q6" s="47">
        <f>ACOS((SIN(N6*PI()/180)-SIN(K6*PI()/180)*COS(O6))/(COS(K6*PI()/180)*SIN(O6)))*180/PI()</f>
        <v>116.27227850599273</v>
      </c>
      <c r="R6" s="47">
        <f>IF(C6="","",IF((SIN((M6-J6)*PI()/180))&lt;0,360-Q6,Q6))</f>
        <v>116.27227850599273</v>
      </c>
      <c r="S6" s="126" t="s">
        <v>1407</v>
      </c>
    </row>
    <row r="7" spans="1:19" ht="12.75">
      <c r="A7" s="55">
        <v>1296805</v>
      </c>
      <c r="B7" s="69" t="s">
        <v>767</v>
      </c>
      <c r="C7" s="69" t="s">
        <v>104</v>
      </c>
      <c r="D7" s="69" t="s">
        <v>740</v>
      </c>
      <c r="E7" s="70" t="s">
        <v>768</v>
      </c>
      <c r="F7" s="70" t="s">
        <v>735</v>
      </c>
      <c r="G7" s="69">
        <v>700</v>
      </c>
      <c r="H7" s="69" t="s">
        <v>105</v>
      </c>
      <c r="I7" s="45" t="str">
        <f t="shared" si="0"/>
        <v>JN49DT</v>
      </c>
      <c r="J7" s="45">
        <f t="shared" si="1"/>
        <v>8.25</v>
      </c>
      <c r="K7" s="45">
        <f t="shared" si="2"/>
        <v>49.791666666666664</v>
      </c>
      <c r="L7" s="45" t="str">
        <f t="shared" si="3"/>
        <v>JN48WQ</v>
      </c>
      <c r="M7" s="45">
        <f t="shared" si="4"/>
        <v>9.833333333333334</v>
      </c>
      <c r="N7" s="45">
        <f t="shared" si="5"/>
        <v>48.666666666666664</v>
      </c>
      <c r="O7" s="46">
        <f t="shared" si="6"/>
        <v>0.02666707670538826</v>
      </c>
      <c r="P7" s="47">
        <f t="shared" si="7"/>
        <v>169.90394581304022</v>
      </c>
      <c r="Q7" s="47">
        <f t="shared" si="8"/>
        <v>136.81243137005526</v>
      </c>
      <c r="R7" s="47">
        <f t="shared" si="9"/>
        <v>136.81243137005526</v>
      </c>
      <c r="S7" s="126" t="s">
        <v>1407</v>
      </c>
    </row>
    <row r="8" spans="1:19" ht="12.75">
      <c r="A8" s="55">
        <v>1296810</v>
      </c>
      <c r="B8" s="69" t="s">
        <v>60</v>
      </c>
      <c r="C8" s="69" t="s">
        <v>59</v>
      </c>
      <c r="D8" s="69" t="s">
        <v>755</v>
      </c>
      <c r="E8" s="70" t="s">
        <v>769</v>
      </c>
      <c r="F8" s="70" t="s">
        <v>735</v>
      </c>
      <c r="G8" s="69">
        <v>825</v>
      </c>
      <c r="H8" s="69"/>
      <c r="I8" s="45" t="str">
        <f t="shared" si="0"/>
        <v>JN49DT</v>
      </c>
      <c r="J8" s="45">
        <f t="shared" si="1"/>
        <v>8.25</v>
      </c>
      <c r="K8" s="45">
        <f t="shared" si="2"/>
        <v>49.791666666666664</v>
      </c>
      <c r="L8" s="45" t="str">
        <f t="shared" si="3"/>
        <v>JN69EQ</v>
      </c>
      <c r="M8" s="45">
        <f t="shared" si="4"/>
        <v>12.333333333333334</v>
      </c>
      <c r="N8" s="45">
        <f t="shared" si="5"/>
        <v>49.666666666666664</v>
      </c>
      <c r="O8" s="46">
        <f t="shared" si="6"/>
        <v>0.046113400634950175</v>
      </c>
      <c r="P8" s="47">
        <f t="shared" si="7"/>
        <v>293.80230946545805</v>
      </c>
      <c r="Q8" s="47">
        <f t="shared" si="8"/>
        <v>91.15217510476803</v>
      </c>
      <c r="R8" s="47">
        <f t="shared" si="9"/>
        <v>91.15217510476803</v>
      </c>
      <c r="S8" s="126" t="s">
        <v>1407</v>
      </c>
    </row>
    <row r="9" spans="1:19" ht="12.75">
      <c r="A9" s="55">
        <v>1296815</v>
      </c>
      <c r="B9" s="69" t="s">
        <v>109</v>
      </c>
      <c r="C9" s="69" t="s">
        <v>110</v>
      </c>
      <c r="D9" s="69" t="s">
        <v>770</v>
      </c>
      <c r="E9" s="70"/>
      <c r="F9" s="70" t="s">
        <v>735</v>
      </c>
      <c r="G9" s="69">
        <v>458</v>
      </c>
      <c r="H9" s="69" t="s">
        <v>111</v>
      </c>
      <c r="I9" s="45" t="str">
        <f t="shared" si="0"/>
        <v>JN49DT</v>
      </c>
      <c r="J9" s="45">
        <f t="shared" si="1"/>
        <v>8.25</v>
      </c>
      <c r="K9" s="45">
        <f t="shared" si="2"/>
        <v>49.791666666666664</v>
      </c>
      <c r="L9" s="45" t="str">
        <f t="shared" si="3"/>
        <v>JN39NK</v>
      </c>
      <c r="M9" s="45">
        <f t="shared" si="4"/>
        <v>7.083333333333333</v>
      </c>
      <c r="N9" s="45">
        <f t="shared" si="5"/>
        <v>49.416666666666664</v>
      </c>
      <c r="O9" s="46">
        <f t="shared" si="6"/>
        <v>0.014729719281438403</v>
      </c>
      <c r="P9" s="47">
        <f t="shared" si="7"/>
        <v>93.8474604578285</v>
      </c>
      <c r="Q9" s="47">
        <f t="shared" si="8"/>
        <v>115.93550474228866</v>
      </c>
      <c r="R9" s="47">
        <f t="shared" si="9"/>
        <v>244.06449525771134</v>
      </c>
      <c r="S9" s="126" t="s">
        <v>1407</v>
      </c>
    </row>
    <row r="10" spans="1:19" ht="12.75">
      <c r="A10" s="55">
        <v>1296820</v>
      </c>
      <c r="B10" s="69" t="s">
        <v>112</v>
      </c>
      <c r="C10" s="69" t="s">
        <v>113</v>
      </c>
      <c r="D10" s="69" t="s">
        <v>755</v>
      </c>
      <c r="E10" s="70" t="s">
        <v>737</v>
      </c>
      <c r="F10" s="70" t="s">
        <v>735</v>
      </c>
      <c r="G10" s="69">
        <v>80</v>
      </c>
      <c r="H10" s="69" t="s">
        <v>114</v>
      </c>
      <c r="I10" s="45" t="str">
        <f t="shared" si="0"/>
        <v>JN49DT</v>
      </c>
      <c r="J10" s="45">
        <f t="shared" si="1"/>
        <v>8.25</v>
      </c>
      <c r="K10" s="45">
        <f t="shared" si="2"/>
        <v>49.791666666666664</v>
      </c>
      <c r="L10" s="45" t="str">
        <f t="shared" si="3"/>
        <v>JO32QR</v>
      </c>
      <c r="M10" s="45">
        <f t="shared" si="4"/>
        <v>7.333333333333333</v>
      </c>
      <c r="N10" s="45">
        <f t="shared" si="5"/>
        <v>52.708333333333336</v>
      </c>
      <c r="O10" s="46">
        <f t="shared" si="6"/>
        <v>0.05187987049230025</v>
      </c>
      <c r="P10" s="47">
        <f t="shared" si="7"/>
        <v>330.5422188675926</v>
      </c>
      <c r="Q10" s="47">
        <f t="shared" si="8"/>
        <v>10.772888421962</v>
      </c>
      <c r="R10" s="47">
        <f t="shared" si="9"/>
        <v>349.227111578038</v>
      </c>
      <c r="S10" s="126" t="s">
        <v>1407</v>
      </c>
    </row>
    <row r="11" spans="1:19" ht="12.75">
      <c r="A11" s="55">
        <v>1296820</v>
      </c>
      <c r="B11" s="69" t="s">
        <v>115</v>
      </c>
      <c r="C11" s="69" t="s">
        <v>116</v>
      </c>
      <c r="D11" s="69"/>
      <c r="E11" s="70"/>
      <c r="F11" s="70"/>
      <c r="G11" s="69"/>
      <c r="H11" s="69" t="s">
        <v>117</v>
      </c>
      <c r="I11" s="45" t="str">
        <f t="shared" si="0"/>
        <v>JN49DT</v>
      </c>
      <c r="J11" s="45">
        <f t="shared" si="1"/>
        <v>8.25</v>
      </c>
      <c r="K11" s="45">
        <f t="shared" si="2"/>
        <v>49.791666666666664</v>
      </c>
      <c r="L11" s="45" t="str">
        <f t="shared" si="3"/>
        <v>JN36BE</v>
      </c>
      <c r="M11" s="45">
        <f t="shared" si="4"/>
        <v>6.083333333333333</v>
      </c>
      <c r="N11" s="45">
        <f t="shared" si="5"/>
        <v>46.166666666666664</v>
      </c>
      <c r="O11" s="46">
        <f t="shared" si="6"/>
        <v>0.06813663409660697</v>
      </c>
      <c r="P11" s="47">
        <f t="shared" si="7"/>
        <v>434.118936819712</v>
      </c>
      <c r="Q11" s="47">
        <f t="shared" si="8"/>
        <v>157.38266438413226</v>
      </c>
      <c r="R11" s="47">
        <f t="shared" si="9"/>
        <v>202.61733561586774</v>
      </c>
      <c r="S11" s="126"/>
    </row>
    <row r="12" spans="1:19" ht="12.75">
      <c r="A12" s="55">
        <v>1296825</v>
      </c>
      <c r="B12" s="69" t="s">
        <v>44</v>
      </c>
      <c r="C12" s="69" t="s">
        <v>45</v>
      </c>
      <c r="D12" s="69" t="s">
        <v>765</v>
      </c>
      <c r="E12" s="70" t="s">
        <v>769</v>
      </c>
      <c r="F12" s="70" t="s">
        <v>735</v>
      </c>
      <c r="G12" s="69">
        <v>522</v>
      </c>
      <c r="H12" s="69" t="s">
        <v>820</v>
      </c>
      <c r="I12" s="45" t="str">
        <f t="shared" si="0"/>
        <v>JN49DT</v>
      </c>
      <c r="J12" s="45">
        <f t="shared" si="1"/>
        <v>8.25</v>
      </c>
      <c r="K12" s="45">
        <f t="shared" si="2"/>
        <v>49.791666666666664</v>
      </c>
      <c r="L12" s="45" t="str">
        <f t="shared" si="3"/>
        <v>JN47AU</v>
      </c>
      <c r="M12" s="45">
        <f t="shared" si="4"/>
        <v>8</v>
      </c>
      <c r="N12" s="45">
        <f t="shared" si="5"/>
        <v>47.833333333333336</v>
      </c>
      <c r="O12" s="46">
        <f t="shared" si="6"/>
        <v>0.03429987154758507</v>
      </c>
      <c r="P12" s="47">
        <f t="shared" si="7"/>
        <v>218.53477159112876</v>
      </c>
      <c r="Q12" s="47">
        <f t="shared" si="8"/>
        <v>175.10028737590534</v>
      </c>
      <c r="R12" s="47">
        <f t="shared" si="9"/>
        <v>184.89971262409466</v>
      </c>
      <c r="S12" s="126" t="s">
        <v>1407</v>
      </c>
    </row>
    <row r="13" spans="1:19" ht="12.75">
      <c r="A13" s="55">
        <v>1296825</v>
      </c>
      <c r="B13" s="69" t="s">
        <v>118</v>
      </c>
      <c r="C13" s="69" t="s">
        <v>119</v>
      </c>
      <c r="D13" s="69" t="s">
        <v>771</v>
      </c>
      <c r="E13" s="70" t="s">
        <v>737</v>
      </c>
      <c r="F13" s="70" t="s">
        <v>735</v>
      </c>
      <c r="G13" s="69">
        <v>65</v>
      </c>
      <c r="H13" s="69" t="s">
        <v>120</v>
      </c>
      <c r="I13" s="45" t="str">
        <f t="shared" si="0"/>
        <v>JN49DT</v>
      </c>
      <c r="J13" s="45">
        <f t="shared" si="1"/>
        <v>8.25</v>
      </c>
      <c r="K13" s="45">
        <f t="shared" si="2"/>
        <v>49.791666666666664</v>
      </c>
      <c r="L13" s="45" t="str">
        <f t="shared" si="3"/>
        <v>JO53BO</v>
      </c>
      <c r="M13" s="45">
        <f t="shared" si="4"/>
        <v>10.083333333333334</v>
      </c>
      <c r="N13" s="45">
        <f t="shared" si="5"/>
        <v>53.583333333333336</v>
      </c>
      <c r="O13" s="46">
        <f t="shared" si="6"/>
        <v>0.06908006590040783</v>
      </c>
      <c r="P13" s="47">
        <f t="shared" si="7"/>
        <v>440.1298238712684</v>
      </c>
      <c r="Q13" s="47">
        <f t="shared" si="8"/>
        <v>15.970974600302567</v>
      </c>
      <c r="R13" s="47">
        <f t="shared" si="9"/>
        <v>15.970974600302567</v>
      </c>
      <c r="S13" s="126" t="s">
        <v>1407</v>
      </c>
    </row>
    <row r="14" spans="1:19" ht="12.75">
      <c r="A14" s="55">
        <v>1296825</v>
      </c>
      <c r="B14" s="69" t="s">
        <v>121</v>
      </c>
      <c r="C14" s="69" t="s">
        <v>122</v>
      </c>
      <c r="D14" s="69"/>
      <c r="E14" s="70"/>
      <c r="F14" s="70"/>
      <c r="G14" s="69"/>
      <c r="H14" s="69" t="s">
        <v>123</v>
      </c>
      <c r="I14" s="45" t="str">
        <f t="shared" si="0"/>
        <v>JN49DT</v>
      </c>
      <c r="J14" s="45">
        <f t="shared" si="1"/>
        <v>8.25</v>
      </c>
      <c r="K14" s="45">
        <f t="shared" si="2"/>
        <v>49.791666666666664</v>
      </c>
      <c r="L14" s="45" t="str">
        <f t="shared" si="3"/>
        <v>JN88EE</v>
      </c>
      <c r="M14" s="45">
        <f t="shared" si="4"/>
        <v>16.333333333333332</v>
      </c>
      <c r="N14" s="45">
        <f t="shared" si="5"/>
        <v>48.166666666666664</v>
      </c>
      <c r="O14" s="46">
        <f t="shared" si="6"/>
        <v>0.09678560735062591</v>
      </c>
      <c r="P14" s="47">
        <f t="shared" si="7"/>
        <v>616.6501401130429</v>
      </c>
      <c r="Q14" s="47">
        <f t="shared" si="8"/>
        <v>103.95054057428413</v>
      </c>
      <c r="R14" s="47">
        <f t="shared" si="9"/>
        <v>103.95054057428413</v>
      </c>
      <c r="S14" s="126" t="s">
        <v>1407</v>
      </c>
    </row>
    <row r="15" spans="1:19" ht="12.75">
      <c r="A15" s="55">
        <v>1296835</v>
      </c>
      <c r="B15" s="69" t="s">
        <v>124</v>
      </c>
      <c r="C15" s="69" t="s">
        <v>125</v>
      </c>
      <c r="D15" s="69" t="s">
        <v>740</v>
      </c>
      <c r="E15" s="70" t="s">
        <v>772</v>
      </c>
      <c r="F15" s="70" t="s">
        <v>744</v>
      </c>
      <c r="G15" s="69">
        <v>620</v>
      </c>
      <c r="H15" s="69" t="s">
        <v>819</v>
      </c>
      <c r="I15" s="45" t="str">
        <f t="shared" si="0"/>
        <v>JN49DT</v>
      </c>
      <c r="J15" s="45">
        <f t="shared" si="1"/>
        <v>8.25</v>
      </c>
      <c r="K15" s="45">
        <f t="shared" si="2"/>
        <v>49.791666666666664</v>
      </c>
      <c r="L15" s="45" t="str">
        <f t="shared" si="3"/>
        <v>JN57VX</v>
      </c>
      <c r="M15" s="45">
        <f t="shared" si="4"/>
        <v>11.75</v>
      </c>
      <c r="N15" s="45">
        <f t="shared" si="5"/>
        <v>47.958333333333336</v>
      </c>
      <c r="O15" s="46">
        <f t="shared" si="6"/>
        <v>0.051352387930204246</v>
      </c>
      <c r="P15" s="47">
        <f t="shared" si="7"/>
        <v>327.1814692197103</v>
      </c>
      <c r="Q15" s="47">
        <f t="shared" si="8"/>
        <v>127.20611082704454</v>
      </c>
      <c r="R15" s="47">
        <f t="shared" si="9"/>
        <v>127.20611082704454</v>
      </c>
      <c r="S15" s="126" t="s">
        <v>1407</v>
      </c>
    </row>
    <row r="16" spans="1:19" ht="12.75">
      <c r="A16" s="55">
        <v>1296840</v>
      </c>
      <c r="B16" s="69" t="s">
        <v>28</v>
      </c>
      <c r="C16" s="69" t="s">
        <v>29</v>
      </c>
      <c r="D16" s="69" t="s">
        <v>773</v>
      </c>
      <c r="E16" s="70" t="s">
        <v>769</v>
      </c>
      <c r="F16" s="70" t="s">
        <v>735</v>
      </c>
      <c r="G16" s="69">
        <v>925</v>
      </c>
      <c r="H16" s="69" t="s">
        <v>30</v>
      </c>
      <c r="I16" s="45" t="str">
        <f t="shared" si="0"/>
        <v>JN49DT</v>
      </c>
      <c r="J16" s="45">
        <f t="shared" si="1"/>
        <v>8.25</v>
      </c>
      <c r="K16" s="45">
        <f t="shared" si="2"/>
        <v>49.791666666666664</v>
      </c>
      <c r="L16" s="45" t="str">
        <f t="shared" si="3"/>
        <v>JO50WC</v>
      </c>
      <c r="M16" s="45">
        <f t="shared" si="4"/>
        <v>11.833333333333334</v>
      </c>
      <c r="N16" s="45">
        <f t="shared" si="5"/>
        <v>50.083333333333336</v>
      </c>
      <c r="O16" s="46">
        <f t="shared" si="6"/>
        <v>0.04056936473584449</v>
      </c>
      <c r="P16" s="47">
        <f t="shared" si="7"/>
        <v>258.47959354148605</v>
      </c>
      <c r="Q16" s="47">
        <f t="shared" si="8"/>
        <v>81.42329167293617</v>
      </c>
      <c r="R16" s="47">
        <f t="shared" si="9"/>
        <v>81.42329167293617</v>
      </c>
      <c r="S16" s="126" t="s">
        <v>1407</v>
      </c>
    </row>
    <row r="17" spans="1:19" ht="12.75">
      <c r="A17" s="55">
        <v>1296845</v>
      </c>
      <c r="B17" s="69" t="s">
        <v>22</v>
      </c>
      <c r="C17" s="69" t="s">
        <v>23</v>
      </c>
      <c r="D17" s="69" t="s">
        <v>774</v>
      </c>
      <c r="E17" s="70" t="s">
        <v>766</v>
      </c>
      <c r="F17" s="70" t="s">
        <v>735</v>
      </c>
      <c r="G17" s="69">
        <v>234</v>
      </c>
      <c r="H17" s="69" t="s">
        <v>24</v>
      </c>
      <c r="I17" s="45" t="str">
        <f t="shared" si="0"/>
        <v>JN49DT</v>
      </c>
      <c r="J17" s="45">
        <f t="shared" si="1"/>
        <v>8.25</v>
      </c>
      <c r="K17" s="45">
        <f t="shared" si="2"/>
        <v>49.791666666666664</v>
      </c>
      <c r="L17" s="45" t="str">
        <f t="shared" si="3"/>
        <v>JO61EH</v>
      </c>
      <c r="M17" s="45">
        <f t="shared" si="4"/>
        <v>12.333333333333334</v>
      </c>
      <c r="N17" s="45">
        <f t="shared" si="5"/>
        <v>51.291666666666664</v>
      </c>
      <c r="O17" s="46">
        <f t="shared" si="6"/>
        <v>0.05230277489152435</v>
      </c>
      <c r="P17" s="47">
        <f t="shared" si="7"/>
        <v>333.2366696663691</v>
      </c>
      <c r="Q17" s="47">
        <f t="shared" si="8"/>
        <v>58.40532937754696</v>
      </c>
      <c r="R17" s="47">
        <f t="shared" si="9"/>
        <v>58.40532937754696</v>
      </c>
      <c r="S17" s="126" t="s">
        <v>1407</v>
      </c>
    </row>
    <row r="18" spans="1:19" ht="12.75">
      <c r="A18" s="55">
        <v>1296850</v>
      </c>
      <c r="B18" s="69" t="s">
        <v>129</v>
      </c>
      <c r="C18" s="69" t="s">
        <v>130</v>
      </c>
      <c r="D18" s="69"/>
      <c r="E18" s="70"/>
      <c r="F18" s="70"/>
      <c r="G18" s="69"/>
      <c r="H18" s="69" t="s">
        <v>776</v>
      </c>
      <c r="I18" s="45" t="str">
        <f aca="true" t="shared" si="10" ref="I18:I81">UPPER($C$2)</f>
        <v>JN49DT</v>
      </c>
      <c r="J18" s="45">
        <f aca="true" t="shared" si="11" ref="J18:J81">(CODE(MID(I18,1,1))-74)*20+MID(I18,3,1)*2+(CODE(MID(I18,5,1))-65)/12</f>
        <v>8.25</v>
      </c>
      <c r="K18" s="45">
        <f aca="true" t="shared" si="12" ref="K18:K55">(CODE(MID(I18,2,1))-74)*10+MID(I18,4,1)*1+(CODE(MID(I18,6,1))-65)/24</f>
        <v>49.791666666666664</v>
      </c>
      <c r="L18" s="45" t="str">
        <f aca="true" t="shared" si="13" ref="L18:L55">UPPER(C18)</f>
        <v>JO31JK</v>
      </c>
      <c r="M18" s="45">
        <f aca="true" t="shared" si="14" ref="M18:M81">(CODE(MID(L18,1,1))-74)*20+MID(L18,3,1)*2+(CODE(MID(L18,5,1))-65)/12</f>
        <v>6.75</v>
      </c>
      <c r="N18" s="45">
        <f aca="true" t="shared" si="15" ref="N18:N55">(CODE(MID(L18,2,1))-74)*10+MID(L18,4,1)*1+(CODE(MID(L18,6,1))-65)/24</f>
        <v>51.416666666666664</v>
      </c>
      <c r="O18" s="46">
        <f aca="true" t="shared" si="16" ref="O18:O55">ACOS(SIN(N18*PI()/180)*SIN(K18*PI()/180)+COS(N18*PI()/180)*COS(K18*PI()/180)*COS((J18-M18)*PI()/180))</f>
        <v>0.0328687203664928</v>
      </c>
      <c r="P18" s="47">
        <f t="shared" si="7"/>
        <v>209.41647807103558</v>
      </c>
      <c r="Q18" s="47">
        <f aca="true" t="shared" si="17" ref="Q18:Q53">ACOS((SIN(N18*PI()/180)-SIN(K18*PI()/180)*COS(O18))/(COS(K18*PI()/180)*SIN(O18)))*180/PI()</f>
        <v>29.786650493890136</v>
      </c>
      <c r="R18" s="47">
        <f t="shared" si="9"/>
        <v>330.21334950610986</v>
      </c>
      <c r="S18" s="126" t="s">
        <v>1407</v>
      </c>
    </row>
    <row r="19" spans="1:19" ht="12.75">
      <c r="A19" s="55">
        <v>1296850</v>
      </c>
      <c r="B19" s="69" t="s">
        <v>32</v>
      </c>
      <c r="C19" s="69" t="s">
        <v>368</v>
      </c>
      <c r="D19" s="69" t="s">
        <v>778</v>
      </c>
      <c r="E19" s="70" t="s">
        <v>768</v>
      </c>
      <c r="F19" s="70" t="s">
        <v>735</v>
      </c>
      <c r="G19" s="69">
        <v>120</v>
      </c>
      <c r="H19" s="69" t="s">
        <v>777</v>
      </c>
      <c r="I19" s="45" t="str">
        <f t="shared" si="10"/>
        <v>JN49DT</v>
      </c>
      <c r="J19" s="45">
        <f t="shared" si="11"/>
        <v>8.25</v>
      </c>
      <c r="K19" s="45">
        <f t="shared" si="12"/>
        <v>49.791666666666664</v>
      </c>
      <c r="L19" s="45" t="str">
        <f t="shared" si="13"/>
        <v>JO62KK</v>
      </c>
      <c r="M19" s="45">
        <f t="shared" si="14"/>
        <v>12.833333333333334</v>
      </c>
      <c r="N19" s="45">
        <f t="shared" si="15"/>
        <v>52.416666666666664</v>
      </c>
      <c r="O19" s="46">
        <f t="shared" si="16"/>
        <v>0.06796070585040948</v>
      </c>
      <c r="P19" s="47">
        <f t="shared" si="7"/>
        <v>432.9980451847139</v>
      </c>
      <c r="Q19" s="47">
        <f t="shared" si="17"/>
        <v>45.86466095758737</v>
      </c>
      <c r="R19" s="47">
        <f t="shared" si="9"/>
        <v>45.86466095758737</v>
      </c>
      <c r="S19" s="126" t="s">
        <v>1407</v>
      </c>
    </row>
    <row r="20" spans="1:19" ht="12.75">
      <c r="A20" s="55">
        <v>1296854</v>
      </c>
      <c r="B20" s="69" t="s">
        <v>132</v>
      </c>
      <c r="C20" s="69" t="s">
        <v>506</v>
      </c>
      <c r="D20" s="69" t="s">
        <v>779</v>
      </c>
      <c r="E20" s="70" t="s">
        <v>780</v>
      </c>
      <c r="F20" s="70" t="s">
        <v>781</v>
      </c>
      <c r="G20" s="69">
        <v>312</v>
      </c>
      <c r="H20" s="69" t="s">
        <v>134</v>
      </c>
      <c r="I20" s="45" t="str">
        <f t="shared" si="10"/>
        <v>JN49DT</v>
      </c>
      <c r="J20" s="45">
        <f t="shared" si="11"/>
        <v>8.25</v>
      </c>
      <c r="K20" s="45">
        <f t="shared" si="12"/>
        <v>49.791666666666664</v>
      </c>
      <c r="L20" s="45" t="str">
        <f t="shared" si="13"/>
        <v>JO31SL</v>
      </c>
      <c r="M20" s="45">
        <f t="shared" si="14"/>
        <v>7.5</v>
      </c>
      <c r="N20" s="45">
        <f t="shared" si="15"/>
        <v>51.458333333333336</v>
      </c>
      <c r="O20" s="46">
        <f t="shared" si="16"/>
        <v>0.030250486563803136</v>
      </c>
      <c r="P20" s="47">
        <f t="shared" si="7"/>
        <v>192.73492504395892</v>
      </c>
      <c r="Q20" s="47">
        <f t="shared" si="17"/>
        <v>15.643662496415004</v>
      </c>
      <c r="R20" s="47">
        <f t="shared" si="9"/>
        <v>344.356337503585</v>
      </c>
      <c r="S20" s="126" t="s">
        <v>1407</v>
      </c>
    </row>
    <row r="21" spans="1:19" ht="12.75">
      <c r="A21" s="55">
        <v>1296860</v>
      </c>
      <c r="B21" s="69" t="s">
        <v>81</v>
      </c>
      <c r="C21" s="69" t="s">
        <v>82</v>
      </c>
      <c r="D21" s="69" t="s">
        <v>771</v>
      </c>
      <c r="E21" s="70" t="s">
        <v>737</v>
      </c>
      <c r="F21" s="70" t="s">
        <v>735</v>
      </c>
      <c r="G21" s="69">
        <v>367</v>
      </c>
      <c r="H21" s="69" t="s">
        <v>775</v>
      </c>
      <c r="I21" s="45" t="str">
        <f t="shared" si="10"/>
        <v>JN49DT</v>
      </c>
      <c r="J21" s="45">
        <f t="shared" si="11"/>
        <v>8.25</v>
      </c>
      <c r="K21" s="45">
        <f>(CODE(MID(I21,2,1))-74)*10+MID(I21,4,1)*1+(CODE(MID(I21,6,1))-65)/24</f>
        <v>49.791666666666664</v>
      </c>
      <c r="L21" s="45" t="str">
        <f>UPPER(C21)</f>
        <v>JN48NV</v>
      </c>
      <c r="M21" s="45">
        <f t="shared" si="14"/>
        <v>9.083333333333334</v>
      </c>
      <c r="N21" s="45">
        <f>(CODE(MID(L21,2,1))-74)*10+MID(L21,4,1)*1+(CODE(MID(L21,6,1))-65)/24</f>
        <v>48.875</v>
      </c>
      <c r="O21" s="46">
        <f>ACOS(SIN(N21*PI()/180)*SIN(K21*PI()/180)+COS(N21*PI()/180)*COS(K21*PI()/180)*COS((J21-M21)*PI()/180))</f>
        <v>0.01859528305954017</v>
      </c>
      <c r="P21" s="47">
        <f>IF(C21="","",6371.3*O21)</f>
        <v>118.47612695724828</v>
      </c>
      <c r="Q21" s="47">
        <f>ACOS((SIN(N21*PI()/180)-SIN(K21*PI()/180)*COS(O21))/(COS(K21*PI()/180)*SIN(O21)))*180/PI()</f>
        <v>149.04006459731346</v>
      </c>
      <c r="R21" s="47">
        <f>IF(C21="","",IF((SIN((M21-J21)*PI()/180))&lt;0,360-Q21,Q21))</f>
        <v>149.04006459731346</v>
      </c>
      <c r="S21" s="126" t="s">
        <v>1407</v>
      </c>
    </row>
    <row r="22" spans="1:19" ht="12.75">
      <c r="A22" s="55">
        <v>1296865</v>
      </c>
      <c r="B22" s="69" t="s">
        <v>135</v>
      </c>
      <c r="C22" s="69" t="s">
        <v>136</v>
      </c>
      <c r="D22" s="69" t="s">
        <v>782</v>
      </c>
      <c r="E22" s="70" t="s">
        <v>783</v>
      </c>
      <c r="F22" s="70" t="s">
        <v>735</v>
      </c>
      <c r="G22" s="69">
        <v>260</v>
      </c>
      <c r="H22" s="69" t="s">
        <v>137</v>
      </c>
      <c r="I22" s="45" t="str">
        <f t="shared" si="10"/>
        <v>JN49DT</v>
      </c>
      <c r="J22" s="45">
        <f t="shared" si="11"/>
        <v>8.25</v>
      </c>
      <c r="K22" s="45">
        <f t="shared" si="12"/>
        <v>49.791666666666664</v>
      </c>
      <c r="L22" s="45" t="str">
        <f t="shared" si="13"/>
        <v>JO30LX</v>
      </c>
      <c r="M22" s="45">
        <f t="shared" si="14"/>
        <v>6.916666666666667</v>
      </c>
      <c r="N22" s="45">
        <f t="shared" si="15"/>
        <v>50.958333333333336</v>
      </c>
      <c r="O22" s="46">
        <f t="shared" si="16"/>
        <v>0.025195973429894103</v>
      </c>
      <c r="P22" s="47">
        <f t="shared" si="7"/>
        <v>160.5311055138843</v>
      </c>
      <c r="Q22" s="47">
        <f t="shared" si="17"/>
        <v>35.57531294832144</v>
      </c>
      <c r="R22" s="47">
        <f t="shared" si="9"/>
        <v>324.4246870516786</v>
      </c>
      <c r="S22" s="126" t="s">
        <v>1407</v>
      </c>
    </row>
    <row r="23" spans="1:19" ht="12.75">
      <c r="A23" s="55">
        <v>1296865</v>
      </c>
      <c r="B23" s="69" t="s">
        <v>138</v>
      </c>
      <c r="C23" s="69" t="s">
        <v>139</v>
      </c>
      <c r="D23" s="69"/>
      <c r="E23" s="70"/>
      <c r="F23" s="70"/>
      <c r="G23" s="69"/>
      <c r="H23" s="69" t="s">
        <v>140</v>
      </c>
      <c r="I23" s="45" t="str">
        <f t="shared" si="10"/>
        <v>JN49DT</v>
      </c>
      <c r="J23" s="45">
        <f t="shared" si="11"/>
        <v>8.25</v>
      </c>
      <c r="K23" s="45">
        <f t="shared" si="12"/>
        <v>49.791666666666664</v>
      </c>
      <c r="L23" s="45" t="str">
        <f t="shared" si="13"/>
        <v>JN37LA</v>
      </c>
      <c r="M23" s="45">
        <f t="shared" si="14"/>
        <v>6.916666666666667</v>
      </c>
      <c r="N23" s="45">
        <f t="shared" si="15"/>
        <v>47</v>
      </c>
      <c r="O23" s="46">
        <f t="shared" si="16"/>
        <v>0.05111284598551924</v>
      </c>
      <c r="P23" s="47">
        <f t="shared" si="7"/>
        <v>325.65527562753874</v>
      </c>
      <c r="Q23" s="47">
        <f t="shared" si="17"/>
        <v>161.90383800662212</v>
      </c>
      <c r="R23" s="47">
        <f t="shared" si="9"/>
        <v>198.09616199337788</v>
      </c>
      <c r="S23" s="126" t="s">
        <v>1407</v>
      </c>
    </row>
    <row r="24" spans="1:19" ht="12.75">
      <c r="A24" s="55">
        <v>1296870</v>
      </c>
      <c r="B24" s="69" t="s">
        <v>144</v>
      </c>
      <c r="C24" s="69" t="s">
        <v>145</v>
      </c>
      <c r="D24" s="69" t="s">
        <v>784</v>
      </c>
      <c r="E24" s="70" t="s">
        <v>766</v>
      </c>
      <c r="F24" s="70" t="s">
        <v>735</v>
      </c>
      <c r="G24" s="69">
        <v>200</v>
      </c>
      <c r="H24" s="69" t="s">
        <v>143</v>
      </c>
      <c r="I24" s="45" t="str">
        <f t="shared" si="10"/>
        <v>JN49DT</v>
      </c>
      <c r="J24" s="45">
        <f t="shared" si="11"/>
        <v>8.25</v>
      </c>
      <c r="K24" s="45">
        <f t="shared" si="12"/>
        <v>49.791666666666664</v>
      </c>
      <c r="L24" s="45" t="str">
        <f t="shared" si="13"/>
        <v>JO32VG</v>
      </c>
      <c r="M24" s="45">
        <f t="shared" si="14"/>
        <v>7.75</v>
      </c>
      <c r="N24" s="45">
        <f t="shared" si="15"/>
        <v>52.25</v>
      </c>
      <c r="O24" s="46">
        <f t="shared" si="16"/>
        <v>0.043255441770204905</v>
      </c>
      <c r="P24" s="47">
        <f t="shared" si="7"/>
        <v>275.5933961505065</v>
      </c>
      <c r="Q24" s="47">
        <f t="shared" si="17"/>
        <v>7.09701763444317</v>
      </c>
      <c r="R24" s="47">
        <f t="shared" si="9"/>
        <v>352.90298236555685</v>
      </c>
      <c r="S24" s="126" t="s">
        <v>1407</v>
      </c>
    </row>
    <row r="25" spans="1:19" ht="12.75">
      <c r="A25" s="55">
        <v>1296875</v>
      </c>
      <c r="B25" s="69" t="s">
        <v>49</v>
      </c>
      <c r="C25" s="69" t="s">
        <v>50</v>
      </c>
      <c r="D25" s="69" t="s">
        <v>785</v>
      </c>
      <c r="E25" s="70"/>
      <c r="F25" s="70" t="s">
        <v>735</v>
      </c>
      <c r="G25" s="69">
        <v>610</v>
      </c>
      <c r="H25" s="69" t="s">
        <v>51</v>
      </c>
      <c r="I25" s="45" t="str">
        <f t="shared" si="10"/>
        <v>JN49DT</v>
      </c>
      <c r="J25" s="45">
        <f t="shared" si="11"/>
        <v>8.25</v>
      </c>
      <c r="K25" s="45">
        <f t="shared" si="12"/>
        <v>49.791666666666664</v>
      </c>
      <c r="L25" s="45" t="str">
        <f t="shared" si="13"/>
        <v>JN58IC</v>
      </c>
      <c r="M25" s="45">
        <f t="shared" si="14"/>
        <v>10.666666666666666</v>
      </c>
      <c r="N25" s="45">
        <f t="shared" si="15"/>
        <v>48.083333333333336</v>
      </c>
      <c r="O25" s="46">
        <f t="shared" si="16"/>
        <v>0.04069765602931552</v>
      </c>
      <c r="P25" s="47">
        <f t="shared" si="7"/>
        <v>259.29697585957797</v>
      </c>
      <c r="Q25" s="47">
        <f t="shared" si="17"/>
        <v>136.1837711685477</v>
      </c>
      <c r="R25" s="47">
        <f t="shared" si="9"/>
        <v>136.1837711685477</v>
      </c>
      <c r="S25" s="126" t="s">
        <v>1407</v>
      </c>
    </row>
    <row r="26" spans="1:19" ht="12.75">
      <c r="A26" s="55">
        <v>1296880</v>
      </c>
      <c r="B26" s="69" t="s">
        <v>146</v>
      </c>
      <c r="C26" s="69" t="s">
        <v>147</v>
      </c>
      <c r="D26" s="69" t="s">
        <v>786</v>
      </c>
      <c r="E26" s="70"/>
      <c r="F26" s="70" t="s">
        <v>735</v>
      </c>
      <c r="G26" s="69">
        <v>290</v>
      </c>
      <c r="H26" s="69" t="s">
        <v>148</v>
      </c>
      <c r="I26" s="45" t="str">
        <f t="shared" si="10"/>
        <v>JN49DT</v>
      </c>
      <c r="J26" s="45">
        <f t="shared" si="11"/>
        <v>8.25</v>
      </c>
      <c r="K26" s="45">
        <f t="shared" si="12"/>
        <v>49.791666666666664</v>
      </c>
      <c r="L26" s="45" t="str">
        <f t="shared" si="13"/>
        <v>JN37WX</v>
      </c>
      <c r="M26" s="45">
        <f t="shared" si="14"/>
        <v>7.833333333333333</v>
      </c>
      <c r="N26" s="45">
        <f t="shared" si="15"/>
        <v>47.958333333333336</v>
      </c>
      <c r="O26" s="46">
        <f t="shared" si="16"/>
        <v>0.032353052317475095</v>
      </c>
      <c r="P26" s="47">
        <f t="shared" si="7"/>
        <v>206.13100223032907</v>
      </c>
      <c r="Q26" s="47">
        <f t="shared" si="17"/>
        <v>171.34112956780208</v>
      </c>
      <c r="R26" s="47">
        <f t="shared" si="9"/>
        <v>188.65887043219792</v>
      </c>
      <c r="S26" s="126" t="s">
        <v>1407</v>
      </c>
    </row>
    <row r="27" spans="1:19" ht="12.75">
      <c r="A27" s="55">
        <v>1296880</v>
      </c>
      <c r="B27" s="69" t="s">
        <v>149</v>
      </c>
      <c r="C27" s="69" t="s">
        <v>150</v>
      </c>
      <c r="D27" s="69"/>
      <c r="E27" s="70"/>
      <c r="F27" s="70"/>
      <c r="G27" s="69"/>
      <c r="H27" s="69" t="s">
        <v>151</v>
      </c>
      <c r="I27" s="45" t="str">
        <f t="shared" si="10"/>
        <v>JN49DT</v>
      </c>
      <c r="J27" s="45">
        <f t="shared" si="11"/>
        <v>8.25</v>
      </c>
      <c r="K27" s="45">
        <f t="shared" si="12"/>
        <v>49.791666666666664</v>
      </c>
      <c r="L27" s="45" t="str">
        <f t="shared" si="13"/>
        <v>JO10UN</v>
      </c>
      <c r="M27" s="45">
        <f t="shared" si="14"/>
        <v>3.666666666666667</v>
      </c>
      <c r="N27" s="45">
        <f t="shared" si="15"/>
        <v>50.541666666666664</v>
      </c>
      <c r="O27" s="46">
        <f t="shared" si="16"/>
        <v>0.05287671293128149</v>
      </c>
      <c r="P27" s="47">
        <f t="shared" si="7"/>
        <v>336.89340109907374</v>
      </c>
      <c r="Q27" s="47">
        <f t="shared" si="17"/>
        <v>73.91692935282485</v>
      </c>
      <c r="R27" s="47">
        <f t="shared" si="9"/>
        <v>286.08307064717513</v>
      </c>
      <c r="S27" s="126" t="s">
        <v>1407</v>
      </c>
    </row>
    <row r="28" spans="1:19" ht="12.75">
      <c r="A28" s="55">
        <v>1296883</v>
      </c>
      <c r="B28" s="69" t="s">
        <v>152</v>
      </c>
      <c r="C28" s="69" t="s">
        <v>153</v>
      </c>
      <c r="D28" s="69" t="s">
        <v>755</v>
      </c>
      <c r="E28" s="70" t="s">
        <v>769</v>
      </c>
      <c r="F28" s="70" t="s">
        <v>735</v>
      </c>
      <c r="G28" s="69">
        <v>504</v>
      </c>
      <c r="H28" s="69" t="s">
        <v>154</v>
      </c>
      <c r="I28" s="45" t="str">
        <f t="shared" si="10"/>
        <v>JN49DT</v>
      </c>
      <c r="J28" s="45">
        <f t="shared" si="11"/>
        <v>8.25</v>
      </c>
      <c r="K28" s="45">
        <f t="shared" si="12"/>
        <v>49.791666666666664</v>
      </c>
      <c r="L28" s="45" t="str">
        <f t="shared" si="13"/>
        <v>JN68GI</v>
      </c>
      <c r="M28" s="45">
        <f t="shared" si="14"/>
        <v>12.5</v>
      </c>
      <c r="N28" s="45">
        <f t="shared" si="15"/>
        <v>48.333333333333336</v>
      </c>
      <c r="O28" s="46">
        <f t="shared" si="16"/>
        <v>0.05485293373880773</v>
      </c>
      <c r="P28" s="47">
        <f t="shared" si="7"/>
        <v>349.4844967300657</v>
      </c>
      <c r="Q28" s="47">
        <f t="shared" si="17"/>
        <v>116.02324031392764</v>
      </c>
      <c r="R28" s="47">
        <f t="shared" si="9"/>
        <v>116.02324031392764</v>
      </c>
      <c r="S28" s="126" t="s">
        <v>1407</v>
      </c>
    </row>
    <row r="29" spans="1:19" ht="12.75">
      <c r="A29" s="55">
        <v>1296885</v>
      </c>
      <c r="B29" s="69" t="s">
        <v>505</v>
      </c>
      <c r="C29" s="69" t="s">
        <v>156</v>
      </c>
      <c r="D29" s="69"/>
      <c r="E29" s="70" t="s">
        <v>787</v>
      </c>
      <c r="F29" s="70" t="s">
        <v>735</v>
      </c>
      <c r="G29" s="69">
        <v>260</v>
      </c>
      <c r="H29" s="69" t="s">
        <v>157</v>
      </c>
      <c r="I29" s="45" t="str">
        <f t="shared" si="10"/>
        <v>JN49DT</v>
      </c>
      <c r="J29" s="45">
        <f t="shared" si="11"/>
        <v>8.25</v>
      </c>
      <c r="K29" s="45">
        <f t="shared" si="12"/>
        <v>49.791666666666664</v>
      </c>
      <c r="L29" s="45" t="str">
        <f t="shared" si="13"/>
        <v>JO61UA</v>
      </c>
      <c r="M29" s="45">
        <f t="shared" si="14"/>
        <v>13.666666666666666</v>
      </c>
      <c r="N29" s="45">
        <f t="shared" si="15"/>
        <v>51</v>
      </c>
      <c r="O29" s="46">
        <f t="shared" si="16"/>
        <v>0.06383168885392032</v>
      </c>
      <c r="P29" s="47">
        <f t="shared" si="7"/>
        <v>406.6908391949826</v>
      </c>
      <c r="Q29" s="47">
        <f t="shared" si="17"/>
        <v>68.63945254668629</v>
      </c>
      <c r="R29" s="47">
        <f t="shared" si="9"/>
        <v>68.63945254668629</v>
      </c>
      <c r="S29" s="126" t="s">
        <v>1407</v>
      </c>
    </row>
    <row r="30" spans="1:19" ht="12.75">
      <c r="A30" s="55">
        <v>1296885</v>
      </c>
      <c r="B30" s="69" t="s">
        <v>158</v>
      </c>
      <c r="C30" s="69" t="s">
        <v>159</v>
      </c>
      <c r="D30" s="69"/>
      <c r="E30" s="70"/>
      <c r="F30" s="70"/>
      <c r="G30" s="69"/>
      <c r="H30" s="69"/>
      <c r="I30" s="45" t="str">
        <f t="shared" si="10"/>
        <v>JN49DT</v>
      </c>
      <c r="J30" s="45">
        <f t="shared" si="11"/>
        <v>8.25</v>
      </c>
      <c r="K30" s="45">
        <f t="shared" si="12"/>
        <v>49.791666666666664</v>
      </c>
      <c r="L30" s="45" t="str">
        <f t="shared" si="13"/>
        <v>JN78SB</v>
      </c>
      <c r="M30" s="45">
        <f t="shared" si="14"/>
        <v>15.5</v>
      </c>
      <c r="N30" s="45">
        <f t="shared" si="15"/>
        <v>48.041666666666664</v>
      </c>
      <c r="O30" s="46">
        <f t="shared" si="16"/>
        <v>0.08854151009261968</v>
      </c>
      <c r="P30" s="47">
        <f t="shared" si="7"/>
        <v>564.1245232531078</v>
      </c>
      <c r="Q30" s="47">
        <f t="shared" si="17"/>
        <v>107.40901105456076</v>
      </c>
      <c r="R30" s="47">
        <f t="shared" si="9"/>
        <v>107.40901105456076</v>
      </c>
      <c r="S30" s="126" t="s">
        <v>1407</v>
      </c>
    </row>
    <row r="31" spans="1:19" ht="12.75">
      <c r="A31" s="55">
        <v>1296895</v>
      </c>
      <c r="B31" s="69" t="s">
        <v>160</v>
      </c>
      <c r="C31" s="69" t="s">
        <v>161</v>
      </c>
      <c r="D31" s="69"/>
      <c r="E31" s="70"/>
      <c r="F31" s="70"/>
      <c r="G31" s="69"/>
      <c r="H31" s="69" t="s">
        <v>162</v>
      </c>
      <c r="I31" s="45" t="str">
        <f t="shared" si="10"/>
        <v>JN49DT</v>
      </c>
      <c r="J31" s="45">
        <f t="shared" si="11"/>
        <v>8.25</v>
      </c>
      <c r="K31" s="45">
        <f t="shared" si="12"/>
        <v>49.791666666666664</v>
      </c>
      <c r="L31" s="45" t="str">
        <f t="shared" si="13"/>
        <v>JO11UB</v>
      </c>
      <c r="M31" s="45">
        <f t="shared" si="14"/>
        <v>3.666666666666667</v>
      </c>
      <c r="N31" s="45">
        <f t="shared" si="15"/>
        <v>51.041666666666664</v>
      </c>
      <c r="O31" s="46">
        <f t="shared" si="16"/>
        <v>0.05543252223762285</v>
      </c>
      <c r="P31" s="47">
        <f t="shared" si="7"/>
        <v>353.1772289325665</v>
      </c>
      <c r="Q31" s="47">
        <f t="shared" si="17"/>
        <v>65.07343214109395</v>
      </c>
      <c r="R31" s="47">
        <f t="shared" si="9"/>
        <v>294.9265678589061</v>
      </c>
      <c r="S31" s="126" t="s">
        <v>1407</v>
      </c>
    </row>
    <row r="32" spans="1:19" ht="12.75">
      <c r="A32" s="55">
        <v>1296900</v>
      </c>
      <c r="B32" s="69" t="s">
        <v>163</v>
      </c>
      <c r="C32" s="69" t="s">
        <v>164</v>
      </c>
      <c r="D32" s="69" t="s">
        <v>755</v>
      </c>
      <c r="E32" s="70" t="s">
        <v>737</v>
      </c>
      <c r="F32" s="70" t="s">
        <v>735</v>
      </c>
      <c r="G32" s="69">
        <v>100</v>
      </c>
      <c r="H32" s="69" t="s">
        <v>165</v>
      </c>
      <c r="I32" s="45" t="str">
        <f t="shared" si="10"/>
        <v>JN49DT</v>
      </c>
      <c r="J32" s="45">
        <f t="shared" si="11"/>
        <v>8.25</v>
      </c>
      <c r="K32" s="45">
        <f t="shared" si="12"/>
        <v>49.791666666666664</v>
      </c>
      <c r="L32" s="45" t="str">
        <f t="shared" si="13"/>
        <v>JO31SX</v>
      </c>
      <c r="M32" s="45">
        <f t="shared" si="14"/>
        <v>7.5</v>
      </c>
      <c r="N32" s="45">
        <f t="shared" si="15"/>
        <v>51.958333333333336</v>
      </c>
      <c r="O32" s="46">
        <f t="shared" si="16"/>
        <v>0.038706470833814066</v>
      </c>
      <c r="P32" s="47">
        <f t="shared" si="7"/>
        <v>246.61053762347956</v>
      </c>
      <c r="Q32" s="47">
        <f t="shared" si="17"/>
        <v>12.031396493717923</v>
      </c>
      <c r="R32" s="47">
        <f t="shared" si="9"/>
        <v>347.9686035062821</v>
      </c>
      <c r="S32" s="126" t="s">
        <v>1407</v>
      </c>
    </row>
    <row r="33" spans="1:19" ht="12.75">
      <c r="A33" s="55">
        <v>1296900</v>
      </c>
      <c r="B33" s="69" t="s">
        <v>166</v>
      </c>
      <c r="C33" s="69" t="s">
        <v>167</v>
      </c>
      <c r="D33" s="69"/>
      <c r="E33" s="70"/>
      <c r="F33" s="70"/>
      <c r="G33" s="69"/>
      <c r="H33" s="69" t="s">
        <v>788</v>
      </c>
      <c r="I33" s="45" t="str">
        <f t="shared" si="10"/>
        <v>JN49DT</v>
      </c>
      <c r="J33" s="45">
        <f t="shared" si="11"/>
        <v>8.25</v>
      </c>
      <c r="K33" s="45">
        <f t="shared" si="12"/>
        <v>49.791666666666664</v>
      </c>
      <c r="L33" s="45" t="str">
        <f t="shared" si="13"/>
        <v>JN67CR</v>
      </c>
      <c r="M33" s="45">
        <f t="shared" si="14"/>
        <v>12.166666666666666</v>
      </c>
      <c r="N33" s="45">
        <f t="shared" si="15"/>
        <v>47.708333333333336</v>
      </c>
      <c r="O33" s="46">
        <f t="shared" si="16"/>
        <v>0.05789705560519365</v>
      </c>
      <c r="P33" s="47">
        <f t="shared" si="7"/>
        <v>368.8795103773703</v>
      </c>
      <c r="Q33" s="47">
        <f t="shared" si="17"/>
        <v>127.40891060063373</v>
      </c>
      <c r="R33" s="47">
        <f t="shared" si="9"/>
        <v>127.40891060063373</v>
      </c>
      <c r="S33" s="126" t="s">
        <v>1407</v>
      </c>
    </row>
    <row r="34" spans="1:19" ht="12.75">
      <c r="A34" s="55">
        <v>1296905</v>
      </c>
      <c r="B34" s="69" t="s">
        <v>72</v>
      </c>
      <c r="C34" s="69" t="s">
        <v>73</v>
      </c>
      <c r="D34" s="69" t="s">
        <v>746</v>
      </c>
      <c r="E34" s="70" t="s">
        <v>759</v>
      </c>
      <c r="F34" s="70" t="s">
        <v>735</v>
      </c>
      <c r="G34" s="69">
        <v>693</v>
      </c>
      <c r="H34" s="69" t="s">
        <v>74</v>
      </c>
      <c r="I34" s="45" t="str">
        <f t="shared" si="10"/>
        <v>JN49DT</v>
      </c>
      <c r="J34" s="45">
        <f t="shared" si="11"/>
        <v>8.25</v>
      </c>
      <c r="K34" s="45">
        <f t="shared" si="12"/>
        <v>49.791666666666664</v>
      </c>
      <c r="L34" s="45" t="str">
        <f t="shared" si="13"/>
        <v>JO40AQ</v>
      </c>
      <c r="M34" s="45">
        <f t="shared" si="14"/>
        <v>8</v>
      </c>
      <c r="N34" s="45">
        <f t="shared" si="15"/>
        <v>50.666666666666664</v>
      </c>
      <c r="O34" s="46">
        <f t="shared" si="16"/>
        <v>0.015524601296820206</v>
      </c>
      <c r="P34" s="47">
        <f t="shared" si="7"/>
        <v>98.91189224243058</v>
      </c>
      <c r="Q34" s="47">
        <f t="shared" si="17"/>
        <v>10.262035740721013</v>
      </c>
      <c r="R34" s="47">
        <f t="shared" si="9"/>
        <v>349.737964259279</v>
      </c>
      <c r="S34" s="126" t="s">
        <v>1407</v>
      </c>
    </row>
    <row r="35" spans="1:19" ht="12.75">
      <c r="A35" s="55">
        <v>1296905</v>
      </c>
      <c r="B35" s="69" t="s">
        <v>69</v>
      </c>
      <c r="C35" s="69" t="s">
        <v>70</v>
      </c>
      <c r="D35" s="69"/>
      <c r="E35" s="70"/>
      <c r="F35" s="70"/>
      <c r="G35" s="69"/>
      <c r="H35" s="69" t="s">
        <v>789</v>
      </c>
      <c r="I35" s="45" t="str">
        <f t="shared" si="10"/>
        <v>JN49DT</v>
      </c>
      <c r="J35" s="45">
        <f t="shared" si="11"/>
        <v>8.25</v>
      </c>
      <c r="K35" s="45">
        <f t="shared" si="12"/>
        <v>49.791666666666664</v>
      </c>
      <c r="L35" s="45" t="str">
        <f t="shared" si="13"/>
        <v>JO50FU</v>
      </c>
      <c r="M35" s="45">
        <f t="shared" si="14"/>
        <v>10.416666666666666</v>
      </c>
      <c r="N35" s="45">
        <f t="shared" si="15"/>
        <v>50.833333333333336</v>
      </c>
      <c r="O35" s="46">
        <f t="shared" si="16"/>
        <v>0.0302254180958077</v>
      </c>
      <c r="P35" s="47">
        <f t="shared" si="7"/>
        <v>192.5752063138196</v>
      </c>
      <c r="Q35" s="47">
        <f t="shared" si="17"/>
        <v>52.19569808090983</v>
      </c>
      <c r="R35" s="47">
        <f t="shared" si="9"/>
        <v>52.19569808090983</v>
      </c>
      <c r="S35" s="126" t="s">
        <v>1407</v>
      </c>
    </row>
    <row r="36" spans="1:19" ht="12.75">
      <c r="A36" s="55">
        <v>1296910</v>
      </c>
      <c r="B36" s="69" t="s">
        <v>169</v>
      </c>
      <c r="C36" s="69" t="s">
        <v>170</v>
      </c>
      <c r="D36" s="69" t="s">
        <v>746</v>
      </c>
      <c r="E36" s="70" t="s">
        <v>737</v>
      </c>
      <c r="F36" s="70" t="s">
        <v>735</v>
      </c>
      <c r="G36" s="69">
        <v>275</v>
      </c>
      <c r="H36" s="69" t="s">
        <v>171</v>
      </c>
      <c r="I36" s="45" t="str">
        <f t="shared" si="10"/>
        <v>JN49DT</v>
      </c>
      <c r="J36" s="45">
        <f t="shared" si="11"/>
        <v>8.25</v>
      </c>
      <c r="K36" s="45">
        <f t="shared" si="12"/>
        <v>49.791666666666664</v>
      </c>
      <c r="L36" s="45" t="str">
        <f t="shared" si="13"/>
        <v>JN48FX</v>
      </c>
      <c r="M36" s="45">
        <f t="shared" si="14"/>
        <v>8.416666666666666</v>
      </c>
      <c r="N36" s="45">
        <f t="shared" si="15"/>
        <v>48.958333333333336</v>
      </c>
      <c r="O36" s="46">
        <f t="shared" si="16"/>
        <v>0.014667199685924226</v>
      </c>
      <c r="P36" s="47">
        <f t="shared" si="7"/>
        <v>93.44912935892903</v>
      </c>
      <c r="Q36" s="47">
        <f t="shared" si="17"/>
        <v>172.5173107519956</v>
      </c>
      <c r="R36" s="47">
        <f t="shared" si="9"/>
        <v>172.5173107519956</v>
      </c>
      <c r="S36" s="126" t="s">
        <v>1407</v>
      </c>
    </row>
    <row r="37" spans="1:19" ht="12.75">
      <c r="A37" s="55">
        <v>1296915</v>
      </c>
      <c r="B37" s="69" t="s">
        <v>78</v>
      </c>
      <c r="C37" s="69" t="s">
        <v>79</v>
      </c>
      <c r="D37" s="69" t="s">
        <v>750</v>
      </c>
      <c r="E37" s="70" t="s">
        <v>790</v>
      </c>
      <c r="F37" s="70" t="s">
        <v>791</v>
      </c>
      <c r="G37" s="69">
        <v>165</v>
      </c>
      <c r="H37" s="69" t="s">
        <v>80</v>
      </c>
      <c r="I37" s="45" t="str">
        <f t="shared" si="10"/>
        <v>JN49DT</v>
      </c>
      <c r="J37" s="45">
        <f t="shared" si="11"/>
        <v>8.25</v>
      </c>
      <c r="K37" s="45">
        <f t="shared" si="12"/>
        <v>49.791666666666664</v>
      </c>
      <c r="L37" s="45" t="str">
        <f t="shared" si="13"/>
        <v>JO42FA</v>
      </c>
      <c r="M37" s="45">
        <f t="shared" si="14"/>
        <v>8.416666666666666</v>
      </c>
      <c r="N37" s="45">
        <f t="shared" si="15"/>
        <v>52</v>
      </c>
      <c r="O37" s="46">
        <f t="shared" si="16"/>
        <v>0.038586301699834236</v>
      </c>
      <c r="P37" s="47">
        <f t="shared" si="7"/>
        <v>245.84490402015388</v>
      </c>
      <c r="Q37" s="47">
        <f t="shared" si="17"/>
        <v>2.6608528423038633</v>
      </c>
      <c r="R37" s="47">
        <f t="shared" si="9"/>
        <v>2.6608528423038633</v>
      </c>
      <c r="S37" s="126" t="s">
        <v>1407</v>
      </c>
    </row>
    <row r="38" spans="1:19" ht="12.75">
      <c r="A38" s="55">
        <v>1296920</v>
      </c>
      <c r="B38" s="69" t="s">
        <v>93</v>
      </c>
      <c r="C38" s="69" t="s">
        <v>94</v>
      </c>
      <c r="D38" s="69" t="s">
        <v>792</v>
      </c>
      <c r="E38" s="70" t="s">
        <v>793</v>
      </c>
      <c r="F38" s="70" t="s">
        <v>735</v>
      </c>
      <c r="G38" s="69">
        <v>300</v>
      </c>
      <c r="H38" s="69" t="s">
        <v>95</v>
      </c>
      <c r="I38" s="45" t="str">
        <f t="shared" si="10"/>
        <v>JN49DT</v>
      </c>
      <c r="J38" s="45">
        <f t="shared" si="11"/>
        <v>8.25</v>
      </c>
      <c r="K38" s="45">
        <f t="shared" si="12"/>
        <v>49.791666666666664</v>
      </c>
      <c r="L38" s="45" t="str">
        <f t="shared" si="13"/>
        <v>JO54IF</v>
      </c>
      <c r="M38" s="45">
        <f t="shared" si="14"/>
        <v>10.666666666666666</v>
      </c>
      <c r="N38" s="45">
        <f t="shared" si="15"/>
        <v>54.208333333333336</v>
      </c>
      <c r="O38" s="46">
        <f t="shared" si="16"/>
        <v>0.08132924923754326</v>
      </c>
      <c r="P38" s="47">
        <f t="shared" si="7"/>
        <v>518.1730456671594</v>
      </c>
      <c r="Q38" s="47">
        <f t="shared" si="17"/>
        <v>17.6711204757567</v>
      </c>
      <c r="R38" s="47">
        <f t="shared" si="9"/>
        <v>17.6711204757567</v>
      </c>
      <c r="S38" s="126" t="s">
        <v>1407</v>
      </c>
    </row>
    <row r="39" spans="1:19" ht="12.75">
      <c r="A39" s="55">
        <v>1296925</v>
      </c>
      <c r="B39" s="69" t="s">
        <v>172</v>
      </c>
      <c r="C39" s="69" t="s">
        <v>794</v>
      </c>
      <c r="D39" s="69" t="s">
        <v>755</v>
      </c>
      <c r="E39" s="70" t="s">
        <v>795</v>
      </c>
      <c r="F39" s="70" t="s">
        <v>735</v>
      </c>
      <c r="G39" s="69">
        <v>800</v>
      </c>
      <c r="H39" s="69" t="s">
        <v>173</v>
      </c>
      <c r="I39" s="45" t="str">
        <f t="shared" si="10"/>
        <v>JN49DT</v>
      </c>
      <c r="J39" s="45">
        <f t="shared" si="11"/>
        <v>8.25</v>
      </c>
      <c r="K39" s="45">
        <f t="shared" si="12"/>
        <v>49.791666666666664</v>
      </c>
      <c r="L39" s="45" t="str">
        <f t="shared" si="13"/>
        <v>JN67HT</v>
      </c>
      <c r="M39" s="45">
        <f t="shared" si="14"/>
        <v>12.583333333333334</v>
      </c>
      <c r="N39" s="45">
        <f t="shared" si="15"/>
        <v>47.791666666666664</v>
      </c>
      <c r="O39" s="46">
        <f t="shared" si="16"/>
        <v>0.060820634025077425</v>
      </c>
      <c r="P39" s="47">
        <f t="shared" si="7"/>
        <v>387.5065055639758</v>
      </c>
      <c r="Q39" s="47">
        <f t="shared" si="17"/>
        <v>123.36933562414794</v>
      </c>
      <c r="R39" s="47">
        <f t="shared" si="9"/>
        <v>123.36933562414794</v>
      </c>
      <c r="S39" s="126" t="s">
        <v>1407</v>
      </c>
    </row>
    <row r="40" spans="1:19" ht="12.75">
      <c r="A40" s="55">
        <v>1296935</v>
      </c>
      <c r="B40" s="69" t="s">
        <v>66</v>
      </c>
      <c r="C40" s="69" t="s">
        <v>796</v>
      </c>
      <c r="D40" s="69" t="s">
        <v>797</v>
      </c>
      <c r="E40" s="70" t="s">
        <v>737</v>
      </c>
      <c r="F40" s="70" t="s">
        <v>735</v>
      </c>
      <c r="G40" s="69">
        <v>480</v>
      </c>
      <c r="H40" s="69" t="s">
        <v>68</v>
      </c>
      <c r="I40" s="45" t="str">
        <f t="shared" si="10"/>
        <v>JN49DT</v>
      </c>
      <c r="J40" s="45">
        <f t="shared" si="11"/>
        <v>8.25</v>
      </c>
      <c r="K40" s="45">
        <f t="shared" si="12"/>
        <v>49.791666666666664</v>
      </c>
      <c r="L40" s="45" t="str">
        <f t="shared" si="13"/>
        <v>JO42XC</v>
      </c>
      <c r="M40" s="45">
        <f t="shared" si="14"/>
        <v>9.916666666666666</v>
      </c>
      <c r="N40" s="45">
        <f t="shared" si="15"/>
        <v>52.083333333333336</v>
      </c>
      <c r="O40" s="46">
        <f t="shared" si="16"/>
        <v>0.043994621840143466</v>
      </c>
      <c r="P40" s="47">
        <f t="shared" si="7"/>
        <v>280.30293413010605</v>
      </c>
      <c r="Q40" s="47">
        <f t="shared" si="17"/>
        <v>23.977947522828277</v>
      </c>
      <c r="R40" s="47">
        <f t="shared" si="9"/>
        <v>23.977947522828277</v>
      </c>
      <c r="S40" s="126" t="s">
        <v>1407</v>
      </c>
    </row>
    <row r="41" spans="1:19" ht="12.75">
      <c r="A41" s="55">
        <v>1296940</v>
      </c>
      <c r="B41" s="69" t="s">
        <v>510</v>
      </c>
      <c r="C41" s="69" t="s">
        <v>511</v>
      </c>
      <c r="D41" s="69" t="s">
        <v>798</v>
      </c>
      <c r="E41" s="70"/>
      <c r="F41" s="70" t="s">
        <v>735</v>
      </c>
      <c r="G41" s="69">
        <v>690</v>
      </c>
      <c r="H41" s="69"/>
      <c r="I41" s="45" t="str">
        <f t="shared" si="10"/>
        <v>JN49DT</v>
      </c>
      <c r="J41" s="45">
        <f t="shared" si="11"/>
        <v>8.25</v>
      </c>
      <c r="K41" s="45">
        <f t="shared" si="12"/>
        <v>49.791666666666664</v>
      </c>
      <c r="L41" s="45" t="str">
        <f t="shared" si="13"/>
        <v>JO51GO</v>
      </c>
      <c r="M41" s="45">
        <f t="shared" si="14"/>
        <v>10.5</v>
      </c>
      <c r="N41" s="45">
        <f t="shared" si="15"/>
        <v>51.583333333333336</v>
      </c>
      <c r="O41" s="46">
        <f t="shared" si="16"/>
        <v>0.0399562981410595</v>
      </c>
      <c r="P41" s="47">
        <f t="shared" si="7"/>
        <v>254.57356234613238</v>
      </c>
      <c r="Q41" s="47">
        <f t="shared" si="17"/>
        <v>37.640637118046364</v>
      </c>
      <c r="R41" s="47">
        <f t="shared" si="9"/>
        <v>37.640637118046364</v>
      </c>
      <c r="S41" s="126" t="s">
        <v>1407</v>
      </c>
    </row>
    <row r="42" spans="1:19" ht="12.75">
      <c r="A42" s="55">
        <v>1296945</v>
      </c>
      <c r="B42" s="69" t="s">
        <v>84</v>
      </c>
      <c r="C42" s="69" t="s">
        <v>799</v>
      </c>
      <c r="D42" s="69" t="s">
        <v>746</v>
      </c>
      <c r="E42" s="70" t="s">
        <v>800</v>
      </c>
      <c r="F42" s="70" t="s">
        <v>781</v>
      </c>
      <c r="G42" s="69">
        <v>745</v>
      </c>
      <c r="H42" s="69"/>
      <c r="I42" s="45" t="str">
        <f t="shared" si="10"/>
        <v>JN49DT</v>
      </c>
      <c r="J42" s="45">
        <f t="shared" si="11"/>
        <v>8.25</v>
      </c>
      <c r="K42" s="45">
        <f t="shared" si="12"/>
        <v>49.791666666666664</v>
      </c>
      <c r="L42" s="45" t="str">
        <f t="shared" si="13"/>
        <v>JO40CW</v>
      </c>
      <c r="M42" s="45">
        <f t="shared" si="14"/>
        <v>8.166666666666666</v>
      </c>
      <c r="N42" s="45">
        <f t="shared" si="15"/>
        <v>50.916666666666664</v>
      </c>
      <c r="O42" s="46">
        <f t="shared" si="16"/>
        <v>0.01965686755365703</v>
      </c>
      <c r="P42" s="47">
        <f t="shared" si="7"/>
        <v>125.23980024461505</v>
      </c>
      <c r="Q42" s="47">
        <f t="shared" si="17"/>
        <v>2.6738718271869453</v>
      </c>
      <c r="R42" s="47">
        <f t="shared" si="9"/>
        <v>357.32612817281307</v>
      </c>
      <c r="S42" s="126" t="s">
        <v>1407</v>
      </c>
    </row>
    <row r="43" spans="1:19" ht="12.75">
      <c r="A43" s="55">
        <v>1296945</v>
      </c>
      <c r="B43" s="69" t="s">
        <v>90</v>
      </c>
      <c r="C43" s="69" t="s">
        <v>91</v>
      </c>
      <c r="D43" s="69"/>
      <c r="E43" s="70"/>
      <c r="F43" s="70"/>
      <c r="G43" s="69"/>
      <c r="H43" s="69" t="s">
        <v>92</v>
      </c>
      <c r="I43" s="45" t="str">
        <f t="shared" si="10"/>
        <v>JN49DT</v>
      </c>
      <c r="J43" s="45">
        <f t="shared" si="11"/>
        <v>8.25</v>
      </c>
      <c r="K43" s="45">
        <f t="shared" si="12"/>
        <v>49.791666666666664</v>
      </c>
      <c r="L43" s="45" t="str">
        <f t="shared" si="13"/>
        <v>JN36XN</v>
      </c>
      <c r="M43" s="45">
        <f t="shared" si="14"/>
        <v>7.916666666666667</v>
      </c>
      <c r="N43" s="45">
        <f t="shared" si="15"/>
        <v>46.541666666666664</v>
      </c>
      <c r="O43" s="46">
        <f t="shared" si="16"/>
        <v>0.05685559486076208</v>
      </c>
      <c r="P43" s="47">
        <f t="shared" si="7"/>
        <v>362.2440515363735</v>
      </c>
      <c r="Q43" s="47">
        <f t="shared" si="17"/>
        <v>175.96191148548368</v>
      </c>
      <c r="R43" s="47">
        <f t="shared" si="9"/>
        <v>184.03808851451632</v>
      </c>
      <c r="S43" s="126" t="s">
        <v>1407</v>
      </c>
    </row>
    <row r="44" spans="1:19" ht="12.75">
      <c r="A44" s="55">
        <v>1296945</v>
      </c>
      <c r="B44" s="69" t="s">
        <v>174</v>
      </c>
      <c r="C44" s="69" t="s">
        <v>175</v>
      </c>
      <c r="D44" s="69"/>
      <c r="E44" s="70"/>
      <c r="F44" s="70"/>
      <c r="G44" s="69"/>
      <c r="H44" s="69" t="s">
        <v>176</v>
      </c>
      <c r="I44" s="45" t="str">
        <f t="shared" si="10"/>
        <v>JN49DT</v>
      </c>
      <c r="J44" s="45">
        <f t="shared" si="11"/>
        <v>8.25</v>
      </c>
      <c r="K44" s="45">
        <f t="shared" si="12"/>
        <v>49.791666666666664</v>
      </c>
      <c r="L44" s="45" t="str">
        <f t="shared" si="13"/>
        <v>JN36RV</v>
      </c>
      <c r="M44" s="45">
        <f t="shared" si="14"/>
        <v>7.416666666666667</v>
      </c>
      <c r="N44" s="45">
        <f t="shared" si="15"/>
        <v>46.875</v>
      </c>
      <c r="O44" s="46">
        <f t="shared" si="16"/>
        <v>0.05181463751922433</v>
      </c>
      <c r="P44" s="47">
        <f t="shared" si="7"/>
        <v>330.126600026234</v>
      </c>
      <c r="Q44" s="47">
        <f t="shared" si="17"/>
        <v>168.9325751049879</v>
      </c>
      <c r="R44" s="47">
        <f t="shared" si="9"/>
        <v>191.0674248950121</v>
      </c>
      <c r="S44" s="126" t="s">
        <v>1407</v>
      </c>
    </row>
    <row r="45" spans="1:19" ht="12.75">
      <c r="A45" s="55">
        <v>1296950</v>
      </c>
      <c r="B45" s="69" t="s">
        <v>801</v>
      </c>
      <c r="C45" s="69" t="s">
        <v>17</v>
      </c>
      <c r="D45" s="69" t="s">
        <v>739</v>
      </c>
      <c r="E45" s="70" t="s">
        <v>737</v>
      </c>
      <c r="F45" s="70" t="s">
        <v>735</v>
      </c>
      <c r="G45" s="69">
        <v>211</v>
      </c>
      <c r="H45" s="69" t="s">
        <v>18</v>
      </c>
      <c r="I45" s="45" t="str">
        <f t="shared" si="10"/>
        <v>JN49DT</v>
      </c>
      <c r="J45" s="45">
        <f t="shared" si="11"/>
        <v>8.25</v>
      </c>
      <c r="K45" s="45">
        <f t="shared" si="12"/>
        <v>49.791666666666664</v>
      </c>
      <c r="L45" s="45" t="str">
        <f t="shared" si="13"/>
        <v>JO40HG</v>
      </c>
      <c r="M45" s="45">
        <f t="shared" si="14"/>
        <v>8.583333333333334</v>
      </c>
      <c r="N45" s="45">
        <f t="shared" si="15"/>
        <v>50.25</v>
      </c>
      <c r="O45" s="46">
        <f t="shared" si="16"/>
        <v>0.008829653803876791</v>
      </c>
      <c r="P45" s="47">
        <f t="shared" si="7"/>
        <v>56.256373280640204</v>
      </c>
      <c r="Q45" s="47">
        <f t="shared" si="17"/>
        <v>24.91811674926447</v>
      </c>
      <c r="R45" s="47">
        <f t="shared" si="9"/>
        <v>24.91811674926447</v>
      </c>
      <c r="S45" s="126" t="s">
        <v>1407</v>
      </c>
    </row>
    <row r="46" spans="1:19" ht="12.75">
      <c r="A46" s="55">
        <v>1296960</v>
      </c>
      <c r="B46" s="69" t="s">
        <v>512</v>
      </c>
      <c r="C46" s="69" t="s">
        <v>240</v>
      </c>
      <c r="D46" s="69" t="s">
        <v>802</v>
      </c>
      <c r="E46" s="70"/>
      <c r="F46" s="70" t="s">
        <v>735</v>
      </c>
      <c r="G46" s="69">
        <v>532</v>
      </c>
      <c r="H46" s="69" t="s">
        <v>818</v>
      </c>
      <c r="I46" s="45" t="str">
        <f t="shared" si="10"/>
        <v>JN49DT</v>
      </c>
      <c r="J46" s="45">
        <f t="shared" si="11"/>
        <v>8.25</v>
      </c>
      <c r="K46" s="45">
        <f>(CODE(MID(I46,2,1))-74)*10+MID(I46,4,1)*1+(CODE(MID(I46,6,1))-65)/24</f>
        <v>49.791666666666664</v>
      </c>
      <c r="L46" s="45" t="str">
        <f>UPPER(C46)</f>
        <v>JN58KR</v>
      </c>
      <c r="M46" s="45">
        <f t="shared" si="14"/>
        <v>10.833333333333334</v>
      </c>
      <c r="N46" s="45">
        <f>(CODE(MID(L46,2,1))-74)*10+MID(L46,4,1)*1+(CODE(MID(L46,6,1))-65)/24</f>
        <v>48.708333333333336</v>
      </c>
      <c r="O46" s="46">
        <f>ACOS(SIN(N46*PI()/180)*SIN(K46*PI()/180)+COS(N46*PI()/180)*COS(K46*PI()/180)*COS((J46-M46)*PI()/180))</f>
        <v>0.034978514061891675</v>
      </c>
      <c r="P46" s="47">
        <f>IF(C46="","",6371.3*O46)</f>
        <v>222.85860664253045</v>
      </c>
      <c r="Q46" s="47">
        <f>ACOS((SIN(N46*PI()/180)-SIN(K46*PI()/180)*COS(O46))/(COS(K46*PI()/180)*SIN(O46)))*180/PI()</f>
        <v>121.73461626277144</v>
      </c>
      <c r="R46" s="47">
        <f>IF(C46="","",IF((SIN((M46-J46)*PI()/180))&lt;0,360-Q46,Q46))</f>
        <v>121.73461626277144</v>
      </c>
      <c r="S46" s="126" t="s">
        <v>1407</v>
      </c>
    </row>
    <row r="47" spans="1:19" ht="12.75">
      <c r="A47" s="55">
        <v>1296960</v>
      </c>
      <c r="B47" s="69" t="s">
        <v>803</v>
      </c>
      <c r="C47" s="69" t="s">
        <v>804</v>
      </c>
      <c r="D47" s="69" t="s">
        <v>805</v>
      </c>
      <c r="E47" s="70" t="s">
        <v>737</v>
      </c>
      <c r="F47" s="70" t="s">
        <v>735</v>
      </c>
      <c r="G47" s="69">
        <v>90</v>
      </c>
      <c r="H47" s="69"/>
      <c r="I47" s="45" t="str">
        <f t="shared" si="10"/>
        <v>JN49DT</v>
      </c>
      <c r="J47" s="45">
        <f t="shared" si="11"/>
        <v>8.25</v>
      </c>
      <c r="K47" s="45">
        <f>(CODE(MID(I47,2,1))-74)*10+MID(I47,4,1)*1+(CODE(MID(I47,6,1))-65)/24</f>
        <v>49.791666666666664</v>
      </c>
      <c r="L47" s="45" t="str">
        <f>UPPER(C47)</f>
        <v>JO40LG</v>
      </c>
      <c r="M47" s="45">
        <f t="shared" si="14"/>
        <v>8.916666666666666</v>
      </c>
      <c r="N47" s="45">
        <f>(CODE(MID(L47,2,1))-74)*10+MID(L47,4,1)*1+(CODE(MID(L47,6,1))-65)/24</f>
        <v>50.25</v>
      </c>
      <c r="O47" s="46">
        <f>ACOS(SIN(N47*PI()/180)*SIN(K47*PI()/180)+COS(N47*PI()/180)*COS(K47*PI()/180)*COS((J47-M47)*PI()/180))</f>
        <v>0.010948900907072012</v>
      </c>
      <c r="P47" s="47">
        <f>IF(C47="","",6371.3*O47)</f>
        <v>69.75873234922791</v>
      </c>
      <c r="Q47" s="47">
        <f>ACOS((SIN(N47*PI()/180)-SIN(K47*PI()/180)*COS(O47))/(COS(K47*PI()/180)*SIN(O47)))*180/PI()</f>
        <v>42.80753115580998</v>
      </c>
      <c r="R47" s="47">
        <f>IF(C47="","",IF((SIN((M47-J47)*PI()/180))&lt;0,360-Q47,Q47))</f>
        <v>42.80753115580998</v>
      </c>
      <c r="S47" s="126" t="s">
        <v>1407</v>
      </c>
    </row>
    <row r="48" spans="1:19" ht="12.75">
      <c r="A48" s="55">
        <v>1296965</v>
      </c>
      <c r="B48" s="69" t="s">
        <v>37</v>
      </c>
      <c r="C48" s="69" t="s">
        <v>38</v>
      </c>
      <c r="D48" s="69" t="s">
        <v>806</v>
      </c>
      <c r="E48" s="70" t="s">
        <v>807</v>
      </c>
      <c r="F48" s="70" t="s">
        <v>735</v>
      </c>
      <c r="G48" s="69">
        <v>630</v>
      </c>
      <c r="H48" s="69" t="s">
        <v>39</v>
      </c>
      <c r="I48" s="45" t="str">
        <f t="shared" si="10"/>
        <v>JN49DT</v>
      </c>
      <c r="J48" s="45">
        <f t="shared" si="11"/>
        <v>8.25</v>
      </c>
      <c r="K48" s="45">
        <f t="shared" si="12"/>
        <v>49.791666666666664</v>
      </c>
      <c r="L48" s="45" t="str">
        <f t="shared" si="13"/>
        <v>JN59PL</v>
      </c>
      <c r="M48" s="45">
        <f t="shared" si="14"/>
        <v>11.25</v>
      </c>
      <c r="N48" s="45">
        <f t="shared" si="15"/>
        <v>49.458333333333336</v>
      </c>
      <c r="O48" s="46">
        <f t="shared" si="16"/>
        <v>0.03441094414245449</v>
      </c>
      <c r="P48" s="47">
        <f t="shared" si="7"/>
        <v>219.2424484148203</v>
      </c>
      <c r="Q48" s="47">
        <f t="shared" si="17"/>
        <v>98.58784930399565</v>
      </c>
      <c r="R48" s="47">
        <f t="shared" si="9"/>
        <v>98.58784930399565</v>
      </c>
      <c r="S48" s="126" t="s">
        <v>1407</v>
      </c>
    </row>
    <row r="49" spans="1:19" ht="12.75">
      <c r="A49" s="55">
        <v>1296975</v>
      </c>
      <c r="B49" s="69" t="s">
        <v>760</v>
      </c>
      <c r="C49" s="69" t="s">
        <v>42</v>
      </c>
      <c r="D49" s="69" t="s">
        <v>808</v>
      </c>
      <c r="E49" s="70" t="s">
        <v>807</v>
      </c>
      <c r="F49" s="70" t="s">
        <v>735</v>
      </c>
      <c r="G49" s="69">
        <v>1024</v>
      </c>
      <c r="H49" s="69" t="s">
        <v>43</v>
      </c>
      <c r="I49" s="45" t="str">
        <f t="shared" si="10"/>
        <v>JN49DT</v>
      </c>
      <c r="J49" s="45">
        <f t="shared" si="11"/>
        <v>8.25</v>
      </c>
      <c r="K49" s="45">
        <f t="shared" si="12"/>
        <v>49.791666666666664</v>
      </c>
      <c r="L49" s="45" t="str">
        <f t="shared" si="13"/>
        <v>JN69KA</v>
      </c>
      <c r="M49" s="45">
        <f t="shared" si="14"/>
        <v>12.833333333333334</v>
      </c>
      <c r="N49" s="45">
        <f t="shared" si="15"/>
        <v>49</v>
      </c>
      <c r="O49" s="46">
        <f t="shared" si="16"/>
        <v>0.053855161280059294</v>
      </c>
      <c r="P49" s="47">
        <f t="shared" si="7"/>
        <v>343.1273890636418</v>
      </c>
      <c r="Q49" s="47">
        <f t="shared" si="17"/>
        <v>103.11539231826706</v>
      </c>
      <c r="R49" s="47">
        <f t="shared" si="9"/>
        <v>103.11539231826706</v>
      </c>
      <c r="S49" s="126" t="s">
        <v>1407</v>
      </c>
    </row>
    <row r="50" spans="1:19" ht="12.75">
      <c r="A50" s="55">
        <v>1296975</v>
      </c>
      <c r="B50" s="69" t="s">
        <v>177</v>
      </c>
      <c r="C50" s="69" t="s">
        <v>178</v>
      </c>
      <c r="D50" s="69"/>
      <c r="E50" s="70"/>
      <c r="F50" s="70"/>
      <c r="G50" s="69"/>
      <c r="H50" s="69" t="s">
        <v>179</v>
      </c>
      <c r="I50" s="45" t="str">
        <f t="shared" si="10"/>
        <v>JN49DT</v>
      </c>
      <c r="J50" s="45">
        <f t="shared" si="11"/>
        <v>8.25</v>
      </c>
      <c r="K50" s="45">
        <f t="shared" si="12"/>
        <v>49.791666666666664</v>
      </c>
      <c r="L50" s="45" t="str">
        <f t="shared" si="13"/>
        <v>JO21EE</v>
      </c>
      <c r="M50" s="45">
        <f t="shared" si="14"/>
        <v>4.333333333333333</v>
      </c>
      <c r="N50" s="45">
        <f t="shared" si="15"/>
        <v>51.166666666666664</v>
      </c>
      <c r="O50" s="46">
        <f t="shared" si="16"/>
        <v>0.04967188738510364</v>
      </c>
      <c r="P50" s="47">
        <f t="shared" si="7"/>
        <v>316.4744960967108</v>
      </c>
      <c r="Q50" s="47">
        <f t="shared" si="17"/>
        <v>59.614561702392805</v>
      </c>
      <c r="R50" s="47">
        <f t="shared" si="9"/>
        <v>300.3854382976072</v>
      </c>
      <c r="S50" s="126" t="s">
        <v>1407</v>
      </c>
    </row>
    <row r="51" spans="1:19" ht="12.75">
      <c r="A51" s="55">
        <v>1296980</v>
      </c>
      <c r="B51" s="69" t="s">
        <v>809</v>
      </c>
      <c r="C51" s="69" t="s">
        <v>181</v>
      </c>
      <c r="D51" s="69" t="s">
        <v>810</v>
      </c>
      <c r="E51" s="70" t="s">
        <v>811</v>
      </c>
      <c r="F51" s="70" t="s">
        <v>735</v>
      </c>
      <c r="G51" s="69">
        <v>150</v>
      </c>
      <c r="H51" s="69" t="s">
        <v>182</v>
      </c>
      <c r="I51" s="45" t="str">
        <f t="shared" si="10"/>
        <v>JN49DT</v>
      </c>
      <c r="J51" s="45">
        <f t="shared" si="11"/>
        <v>8.25</v>
      </c>
      <c r="K51" s="45">
        <f t="shared" si="12"/>
        <v>49.791666666666664</v>
      </c>
      <c r="L51" s="45" t="str">
        <f t="shared" si="13"/>
        <v>JO31CV</v>
      </c>
      <c r="M51" s="45">
        <f t="shared" si="14"/>
        <v>6.166666666666667</v>
      </c>
      <c r="N51" s="45">
        <f t="shared" si="15"/>
        <v>51.875</v>
      </c>
      <c r="O51" s="46">
        <f t="shared" si="16"/>
        <v>0.04300176984988946</v>
      </c>
      <c r="P51" s="47">
        <f t="shared" si="7"/>
        <v>273.97717624460074</v>
      </c>
      <c r="Q51" s="47">
        <f t="shared" si="17"/>
        <v>31.472109708937325</v>
      </c>
      <c r="R51" s="47">
        <f t="shared" si="9"/>
        <v>328.5278902910627</v>
      </c>
      <c r="S51" s="126" t="s">
        <v>1407</v>
      </c>
    </row>
    <row r="52" spans="1:19" ht="12.75">
      <c r="A52" s="55">
        <v>1296985</v>
      </c>
      <c r="B52" s="69" t="s">
        <v>183</v>
      </c>
      <c r="C52" s="69" t="s">
        <v>167</v>
      </c>
      <c r="D52" s="69" t="s">
        <v>765</v>
      </c>
      <c r="E52" s="70" t="s">
        <v>812</v>
      </c>
      <c r="F52" s="70" t="s">
        <v>813</v>
      </c>
      <c r="G52" s="69">
        <v>1565</v>
      </c>
      <c r="H52" s="69" t="s">
        <v>168</v>
      </c>
      <c r="I52" s="45" t="str">
        <f t="shared" si="10"/>
        <v>JN49DT</v>
      </c>
      <c r="J52" s="45">
        <f t="shared" si="11"/>
        <v>8.25</v>
      </c>
      <c r="K52" s="45">
        <f t="shared" si="12"/>
        <v>49.791666666666664</v>
      </c>
      <c r="L52" s="45" t="str">
        <f t="shared" si="13"/>
        <v>JN67CR</v>
      </c>
      <c r="M52" s="45">
        <f t="shared" si="14"/>
        <v>12.166666666666666</v>
      </c>
      <c r="N52" s="45">
        <f t="shared" si="15"/>
        <v>47.708333333333336</v>
      </c>
      <c r="O52" s="46">
        <f t="shared" si="16"/>
        <v>0.05789705560519365</v>
      </c>
      <c r="P52" s="47">
        <f t="shared" si="7"/>
        <v>368.8795103773703</v>
      </c>
      <c r="Q52" s="47">
        <f t="shared" si="17"/>
        <v>127.40891060063373</v>
      </c>
      <c r="R52" s="47">
        <f t="shared" si="9"/>
        <v>127.40891060063373</v>
      </c>
      <c r="S52" s="126" t="s">
        <v>1407</v>
      </c>
    </row>
    <row r="53" spans="1:19" ht="12.75">
      <c r="A53" s="55">
        <v>1296990</v>
      </c>
      <c r="B53" s="69" t="s">
        <v>184</v>
      </c>
      <c r="C53" s="69" t="s">
        <v>45</v>
      </c>
      <c r="D53" s="69"/>
      <c r="E53" s="70"/>
      <c r="F53" s="70"/>
      <c r="G53" s="69"/>
      <c r="H53" s="69" t="s">
        <v>814</v>
      </c>
      <c r="I53" s="45" t="str">
        <f t="shared" si="10"/>
        <v>JN49DT</v>
      </c>
      <c r="J53" s="45">
        <f t="shared" si="11"/>
        <v>8.25</v>
      </c>
      <c r="K53" s="45">
        <f t="shared" si="12"/>
        <v>49.791666666666664</v>
      </c>
      <c r="L53" s="45" t="str">
        <f t="shared" si="13"/>
        <v>JN47AU</v>
      </c>
      <c r="M53" s="45">
        <f t="shared" si="14"/>
        <v>8</v>
      </c>
      <c r="N53" s="45">
        <f t="shared" si="15"/>
        <v>47.833333333333336</v>
      </c>
      <c r="O53" s="46">
        <f t="shared" si="16"/>
        <v>0.03429987154758507</v>
      </c>
      <c r="P53" s="47">
        <f t="shared" si="7"/>
        <v>218.53477159112876</v>
      </c>
      <c r="Q53" s="47">
        <f t="shared" si="17"/>
        <v>175.10028737590534</v>
      </c>
      <c r="R53" s="47">
        <f t="shared" si="9"/>
        <v>184.89971262409466</v>
      </c>
      <c r="S53" s="126" t="s">
        <v>1407</v>
      </c>
    </row>
    <row r="54" spans="1:19" ht="12.75">
      <c r="A54" s="55">
        <v>1296995</v>
      </c>
      <c r="B54" s="69" t="s">
        <v>185</v>
      </c>
      <c r="C54" s="69" t="s">
        <v>186</v>
      </c>
      <c r="D54" s="69" t="s">
        <v>815</v>
      </c>
      <c r="E54" s="70" t="s">
        <v>807</v>
      </c>
      <c r="F54" s="70" t="s">
        <v>735</v>
      </c>
      <c r="G54" s="69">
        <v>850</v>
      </c>
      <c r="H54" s="69" t="s">
        <v>187</v>
      </c>
      <c r="I54" s="45" t="str">
        <f t="shared" si="10"/>
        <v>JN49DT</v>
      </c>
      <c r="J54" s="45">
        <f t="shared" si="11"/>
        <v>8.25</v>
      </c>
      <c r="K54" s="45">
        <f t="shared" si="12"/>
        <v>49.791666666666664</v>
      </c>
      <c r="L54" s="45" t="str">
        <f t="shared" si="13"/>
        <v>JN68ST</v>
      </c>
      <c r="M54" s="45">
        <f t="shared" si="14"/>
        <v>13.5</v>
      </c>
      <c r="N54" s="45">
        <f t="shared" si="15"/>
        <v>48.791666666666664</v>
      </c>
      <c r="O54" s="46">
        <f t="shared" si="16"/>
        <v>0.062242981986816215</v>
      </c>
      <c r="P54" s="47">
        <f aca="true" t="shared" si="18" ref="P54:P62">IF(C54="","",6371.3*O54)</f>
        <v>396.5687111326022</v>
      </c>
      <c r="Q54" s="47">
        <f aca="true" t="shared" si="19" ref="Q54:Q62">ACOS((SIN(N54*PI()/180)-SIN(K54*PI()/180)*COS(O54))/(COS(K54*PI()/180)*SIN(O54)))*180/PI()</f>
        <v>104.27882794635855</v>
      </c>
      <c r="R54" s="47">
        <f aca="true" t="shared" si="20" ref="R54:R62">IF(C54="","",IF((SIN((M54-J54)*PI()/180))&lt;0,360-Q54,Q54))</f>
        <v>104.27882794635855</v>
      </c>
      <c r="S54" s="126" t="s">
        <v>1407</v>
      </c>
    </row>
    <row r="55" spans="1:19" ht="12.75">
      <c r="A55" s="55">
        <v>1297010</v>
      </c>
      <c r="B55" s="69" t="s">
        <v>12</v>
      </c>
      <c r="C55" s="69" t="s">
        <v>13</v>
      </c>
      <c r="D55" s="69" t="s">
        <v>816</v>
      </c>
      <c r="E55" s="70" t="s">
        <v>817</v>
      </c>
      <c r="F55" s="70" t="s">
        <v>791</v>
      </c>
      <c r="G55" s="69">
        <v>238</v>
      </c>
      <c r="H55" s="69" t="s">
        <v>14</v>
      </c>
      <c r="I55" s="45" t="str">
        <f t="shared" si="10"/>
        <v>JN49DT</v>
      </c>
      <c r="J55" s="45">
        <f t="shared" si="11"/>
        <v>8.25</v>
      </c>
      <c r="K55" s="45">
        <f t="shared" si="12"/>
        <v>49.791666666666664</v>
      </c>
      <c r="L55" s="45" t="str">
        <f t="shared" si="13"/>
        <v>JO30DU</v>
      </c>
      <c r="M55" s="45">
        <f t="shared" si="14"/>
        <v>6.25</v>
      </c>
      <c r="N55" s="45">
        <f t="shared" si="15"/>
        <v>50.833333333333336</v>
      </c>
      <c r="O55" s="46">
        <f t="shared" si="16"/>
        <v>0.028763376870753143</v>
      </c>
      <c r="P55" s="47">
        <f t="shared" si="18"/>
        <v>183.2601030566295</v>
      </c>
      <c r="Q55" s="47">
        <f t="shared" si="19"/>
        <v>50.0334219919804</v>
      </c>
      <c r="R55" s="47">
        <f t="shared" si="20"/>
        <v>309.9665780080196</v>
      </c>
      <c r="S55" s="126" t="s">
        <v>1407</v>
      </c>
    </row>
    <row r="56" spans="1:19" ht="12.75">
      <c r="A56" s="55"/>
      <c r="B56" s="69"/>
      <c r="C56" s="69"/>
      <c r="D56" s="69"/>
      <c r="E56" s="70"/>
      <c r="F56" s="70"/>
      <c r="G56" s="69"/>
      <c r="H56" s="69"/>
      <c r="I56" s="45" t="str">
        <f t="shared" si="10"/>
        <v>JN49DT</v>
      </c>
      <c r="J56" s="45">
        <f t="shared" si="11"/>
        <v>8.25</v>
      </c>
      <c r="K56" s="45">
        <f>(CODE(MID(I56,2,1))-74)*10+MID(I56,4,1)*1+(CODE(MID(I56,6,1))-65)/24</f>
        <v>49.791666666666664</v>
      </c>
      <c r="L56" s="45">
        <f>UPPER(C56)</f>
      </c>
      <c r="M56" s="45" t="e">
        <f t="shared" si="14"/>
        <v>#VALUE!</v>
      </c>
      <c r="N56" s="45" t="e">
        <f>(CODE(MID(L56,2,1))-74)*10+MID(L56,4,1)*1+(CODE(MID(L56,6,1))-65)/24</f>
        <v>#VALUE!</v>
      </c>
      <c r="O56" s="46" t="e">
        <f>ACOS(SIN(N56*PI()/180)*SIN(K56*PI()/180)+COS(N56*PI()/180)*COS(K56*PI()/180)*COS((J56-M56)*PI()/180))</f>
        <v>#VALUE!</v>
      </c>
      <c r="P56" s="47">
        <f t="shared" si="18"/>
      </c>
      <c r="Q56" s="47" t="e">
        <f t="shared" si="19"/>
        <v>#VALUE!</v>
      </c>
      <c r="R56" s="47">
        <f t="shared" si="20"/>
      </c>
      <c r="S56" s="126" t="s">
        <v>1407</v>
      </c>
    </row>
    <row r="57" spans="1:19" ht="12.75">
      <c r="A57" s="55"/>
      <c r="B57" s="69"/>
      <c r="C57" s="69"/>
      <c r="D57" s="69"/>
      <c r="E57" s="70"/>
      <c r="F57" s="70"/>
      <c r="G57" s="69"/>
      <c r="H57" s="69"/>
      <c r="I57" s="45" t="str">
        <f t="shared" si="10"/>
        <v>JN49DT</v>
      </c>
      <c r="J57" s="45">
        <f t="shared" si="11"/>
        <v>8.25</v>
      </c>
      <c r="K57" s="45">
        <f>(CODE(MID(I57,2,1))-74)*10+MID(I57,4,1)*1+(CODE(MID(I57,6,1))-65)/24</f>
        <v>49.791666666666664</v>
      </c>
      <c r="L57" s="45">
        <f>UPPER(C57)</f>
      </c>
      <c r="M57" s="45" t="e">
        <f t="shared" si="14"/>
        <v>#VALUE!</v>
      </c>
      <c r="N57" s="45" t="e">
        <f>(CODE(MID(L57,2,1))-74)*10+MID(L57,4,1)*1+(CODE(MID(L57,6,1))-65)/24</f>
        <v>#VALUE!</v>
      </c>
      <c r="O57" s="46" t="e">
        <f>ACOS(SIN(N57*PI()/180)*SIN(K57*PI()/180)+COS(N57*PI()/180)*COS(K57*PI()/180)*COS((J57-M57)*PI()/180))</f>
        <v>#VALUE!</v>
      </c>
      <c r="P57" s="47">
        <f t="shared" si="18"/>
      </c>
      <c r="Q57" s="47" t="e">
        <f t="shared" si="19"/>
        <v>#VALUE!</v>
      </c>
      <c r="R57" s="47">
        <f t="shared" si="20"/>
      </c>
      <c r="S57" s="126" t="s">
        <v>1407</v>
      </c>
    </row>
    <row r="58" spans="1:19" ht="12.75">
      <c r="A58" s="55"/>
      <c r="B58" s="69"/>
      <c r="C58" s="69"/>
      <c r="D58" s="69"/>
      <c r="E58" s="70"/>
      <c r="F58" s="70"/>
      <c r="G58" s="69"/>
      <c r="H58" s="69"/>
      <c r="I58" s="45" t="str">
        <f t="shared" si="10"/>
        <v>JN49DT</v>
      </c>
      <c r="J58" s="45">
        <f t="shared" si="11"/>
        <v>8.25</v>
      </c>
      <c r="K58" s="45">
        <f>(CODE(MID(I58,2,1))-74)*10+MID(I58,4,1)*1+(CODE(MID(I58,6,1))-65)/24</f>
        <v>49.791666666666664</v>
      </c>
      <c r="L58" s="45">
        <f>UPPER(C58)</f>
      </c>
      <c r="M58" s="45" t="e">
        <f t="shared" si="14"/>
        <v>#VALUE!</v>
      </c>
      <c r="N58" s="45" t="e">
        <f>(CODE(MID(L58,2,1))-74)*10+MID(L58,4,1)*1+(CODE(MID(L58,6,1))-65)/24</f>
        <v>#VALUE!</v>
      </c>
      <c r="O58" s="46" t="e">
        <f>ACOS(SIN(N58*PI()/180)*SIN(K58*PI()/180)+COS(N58*PI()/180)*COS(K58*PI()/180)*COS((J58-M58)*PI()/180))</f>
        <v>#VALUE!</v>
      </c>
      <c r="P58" s="47">
        <f t="shared" si="18"/>
      </c>
      <c r="Q58" s="47" t="e">
        <f t="shared" si="19"/>
        <v>#VALUE!</v>
      </c>
      <c r="R58" s="47">
        <f t="shared" si="20"/>
      </c>
      <c r="S58" s="126" t="s">
        <v>1407</v>
      </c>
    </row>
    <row r="59" spans="1:19" ht="12.75">
      <c r="A59" s="55"/>
      <c r="B59" s="69"/>
      <c r="C59" s="69"/>
      <c r="D59" s="69"/>
      <c r="E59" s="70"/>
      <c r="F59" s="70"/>
      <c r="G59" s="69"/>
      <c r="H59" s="69"/>
      <c r="I59" s="45" t="str">
        <f t="shared" si="10"/>
        <v>JN49DT</v>
      </c>
      <c r="J59" s="45">
        <f t="shared" si="11"/>
        <v>8.25</v>
      </c>
      <c r="K59" s="45">
        <f>(CODE(MID(I59,2,1))-74)*10+MID(I59,4,1)*1+(CODE(MID(I59,6,1))-65)/24</f>
        <v>49.791666666666664</v>
      </c>
      <c r="L59" s="45">
        <f>UPPER(C59)</f>
      </c>
      <c r="M59" s="45" t="e">
        <f t="shared" si="14"/>
        <v>#VALUE!</v>
      </c>
      <c r="N59" s="45" t="e">
        <f>(CODE(MID(L59,2,1))-74)*10+MID(L59,4,1)*1+(CODE(MID(L59,6,1))-65)/24</f>
        <v>#VALUE!</v>
      </c>
      <c r="O59" s="46" t="e">
        <f>ACOS(SIN(N59*PI()/180)*SIN(K59*PI()/180)+COS(N59*PI()/180)*COS(K59*PI()/180)*COS((J59-M59)*PI()/180))</f>
        <v>#VALUE!</v>
      </c>
      <c r="P59" s="47">
        <f t="shared" si="18"/>
      </c>
      <c r="Q59" s="47" t="e">
        <f t="shared" si="19"/>
        <v>#VALUE!</v>
      </c>
      <c r="R59" s="47">
        <f t="shared" si="20"/>
      </c>
      <c r="S59" s="126" t="s">
        <v>1407</v>
      </c>
    </row>
    <row r="60" spans="1:19" ht="12.75">
      <c r="A60" s="55"/>
      <c r="B60" s="69"/>
      <c r="C60" s="69"/>
      <c r="D60" s="69"/>
      <c r="E60" s="70"/>
      <c r="F60" s="70"/>
      <c r="G60" s="69"/>
      <c r="H60" s="69"/>
      <c r="I60" s="45" t="str">
        <f t="shared" si="10"/>
        <v>JN49DT</v>
      </c>
      <c r="J60" s="45">
        <f t="shared" si="11"/>
        <v>8.25</v>
      </c>
      <c r="K60" s="45">
        <f aca="true" t="shared" si="21" ref="K60:K84">(CODE(MID(I60,2,1))-74)*10+MID(I60,4,1)*1+(CODE(MID(I60,6,1))-65)/24</f>
        <v>49.791666666666664</v>
      </c>
      <c r="L60" s="45">
        <f aca="true" t="shared" si="22" ref="L60:L84">UPPER(C60)</f>
      </c>
      <c r="M60" s="45" t="e">
        <f t="shared" si="14"/>
        <v>#VALUE!</v>
      </c>
      <c r="N60" s="45" t="e">
        <f aca="true" t="shared" si="23" ref="N60:N84">(CODE(MID(L60,2,1))-74)*10+MID(L60,4,1)*1+(CODE(MID(L60,6,1))-65)/24</f>
        <v>#VALUE!</v>
      </c>
      <c r="O60" s="46" t="e">
        <f aca="true" t="shared" si="24" ref="O60:O84">ACOS(SIN(N60*PI()/180)*SIN(K60*PI()/180)+COS(N60*PI()/180)*COS(K60*PI()/180)*COS((J60-M60)*PI()/180))</f>
        <v>#VALUE!</v>
      </c>
      <c r="P60" s="47">
        <f t="shared" si="18"/>
      </c>
      <c r="Q60" s="47" t="e">
        <f t="shared" si="19"/>
        <v>#VALUE!</v>
      </c>
      <c r="R60" s="47">
        <f t="shared" si="20"/>
      </c>
      <c r="S60" s="126" t="s">
        <v>1407</v>
      </c>
    </row>
    <row r="61" spans="1:19" ht="12.75">
      <c r="A61" s="55"/>
      <c r="B61" s="69"/>
      <c r="C61" s="69"/>
      <c r="D61" s="69"/>
      <c r="E61" s="70"/>
      <c r="F61" s="70"/>
      <c r="G61" s="69"/>
      <c r="H61" s="69"/>
      <c r="I61" s="45" t="str">
        <f t="shared" si="10"/>
        <v>JN49DT</v>
      </c>
      <c r="J61" s="45">
        <f t="shared" si="11"/>
        <v>8.25</v>
      </c>
      <c r="K61" s="45">
        <f t="shared" si="21"/>
        <v>49.791666666666664</v>
      </c>
      <c r="L61" s="45">
        <f t="shared" si="22"/>
      </c>
      <c r="M61" s="45" t="e">
        <f t="shared" si="14"/>
        <v>#VALUE!</v>
      </c>
      <c r="N61" s="45" t="e">
        <f t="shared" si="23"/>
        <v>#VALUE!</v>
      </c>
      <c r="O61" s="46" t="e">
        <f t="shared" si="24"/>
        <v>#VALUE!</v>
      </c>
      <c r="P61" s="47">
        <f t="shared" si="18"/>
      </c>
      <c r="Q61" s="47" t="e">
        <f t="shared" si="19"/>
        <v>#VALUE!</v>
      </c>
      <c r="R61" s="47">
        <f t="shared" si="20"/>
      </c>
      <c r="S61" s="126" t="s">
        <v>1407</v>
      </c>
    </row>
    <row r="62" spans="1:19" ht="12.75">
      <c r="A62" s="55"/>
      <c r="B62" s="69"/>
      <c r="C62" s="69"/>
      <c r="D62" s="69"/>
      <c r="E62" s="70"/>
      <c r="F62" s="70"/>
      <c r="G62" s="69"/>
      <c r="H62" s="69"/>
      <c r="I62" s="45" t="str">
        <f t="shared" si="10"/>
        <v>JN49DT</v>
      </c>
      <c r="J62" s="45">
        <f t="shared" si="11"/>
        <v>8.25</v>
      </c>
      <c r="K62" s="45">
        <f t="shared" si="21"/>
        <v>49.791666666666664</v>
      </c>
      <c r="L62" s="45">
        <f t="shared" si="22"/>
      </c>
      <c r="M62" s="45" t="e">
        <f t="shared" si="14"/>
        <v>#VALUE!</v>
      </c>
      <c r="N62" s="45" t="e">
        <f t="shared" si="23"/>
        <v>#VALUE!</v>
      </c>
      <c r="O62" s="46" t="e">
        <f t="shared" si="24"/>
        <v>#VALUE!</v>
      </c>
      <c r="P62" s="47">
        <f t="shared" si="18"/>
      </c>
      <c r="Q62" s="47" t="e">
        <f t="shared" si="19"/>
        <v>#VALUE!</v>
      </c>
      <c r="R62" s="47">
        <f t="shared" si="20"/>
      </c>
      <c r="S62" s="126" t="s">
        <v>1407</v>
      </c>
    </row>
    <row r="63" spans="1:19" ht="12.75">
      <c r="A63" s="55"/>
      <c r="B63" s="69"/>
      <c r="C63" s="69"/>
      <c r="D63" s="69"/>
      <c r="E63" s="70"/>
      <c r="F63" s="70"/>
      <c r="G63" s="69"/>
      <c r="H63" s="69"/>
      <c r="I63" s="45" t="str">
        <f t="shared" si="10"/>
        <v>JN49DT</v>
      </c>
      <c r="J63" s="45">
        <f t="shared" si="11"/>
        <v>8.25</v>
      </c>
      <c r="K63" s="45">
        <f t="shared" si="21"/>
        <v>49.791666666666664</v>
      </c>
      <c r="L63" s="45">
        <f t="shared" si="22"/>
      </c>
      <c r="M63" s="45" t="e">
        <f t="shared" si="14"/>
        <v>#VALUE!</v>
      </c>
      <c r="N63" s="45" t="e">
        <f t="shared" si="23"/>
        <v>#VALUE!</v>
      </c>
      <c r="O63" s="46" t="e">
        <f t="shared" si="24"/>
        <v>#VALUE!</v>
      </c>
      <c r="P63" s="47">
        <f aca="true" t="shared" si="25" ref="P63:P84">IF(C63="","",6371.3*O63)</f>
      </c>
      <c r="Q63" s="47" t="e">
        <f aca="true" t="shared" si="26" ref="Q63:Q84">ACOS((SIN(N63*PI()/180)-SIN(K63*PI()/180)*COS(O63))/(COS(K63*PI()/180)*SIN(O63)))*180/PI()</f>
        <v>#VALUE!</v>
      </c>
      <c r="R63" s="47">
        <f aca="true" t="shared" si="27" ref="R63:R84">IF(C63="","",IF((SIN((M63-J63)*PI()/180))&lt;0,360-Q63,Q63))</f>
      </c>
      <c r="S63" s="126" t="s">
        <v>1407</v>
      </c>
    </row>
    <row r="64" spans="1:19" ht="12.75">
      <c r="A64" s="55"/>
      <c r="B64" s="69"/>
      <c r="C64" s="69"/>
      <c r="D64" s="69"/>
      <c r="E64" s="70"/>
      <c r="F64" s="70"/>
      <c r="G64" s="69"/>
      <c r="H64" s="69"/>
      <c r="I64" s="45" t="str">
        <f t="shared" si="10"/>
        <v>JN49DT</v>
      </c>
      <c r="J64" s="45">
        <f t="shared" si="11"/>
        <v>8.25</v>
      </c>
      <c r="K64" s="45">
        <f t="shared" si="21"/>
        <v>49.791666666666664</v>
      </c>
      <c r="L64" s="45">
        <f t="shared" si="22"/>
      </c>
      <c r="M64" s="45" t="e">
        <f t="shared" si="14"/>
        <v>#VALUE!</v>
      </c>
      <c r="N64" s="45" t="e">
        <f t="shared" si="23"/>
        <v>#VALUE!</v>
      </c>
      <c r="O64" s="46" t="e">
        <f t="shared" si="24"/>
        <v>#VALUE!</v>
      </c>
      <c r="P64" s="47">
        <f t="shared" si="25"/>
      </c>
      <c r="Q64" s="47" t="e">
        <f t="shared" si="26"/>
        <v>#VALUE!</v>
      </c>
      <c r="R64" s="47">
        <f t="shared" si="27"/>
      </c>
      <c r="S64" s="126" t="s">
        <v>1407</v>
      </c>
    </row>
    <row r="65" spans="1:19" ht="12.75">
      <c r="A65" s="55"/>
      <c r="B65" s="69"/>
      <c r="C65" s="69"/>
      <c r="D65" s="69"/>
      <c r="E65" s="70"/>
      <c r="F65" s="70"/>
      <c r="G65" s="69"/>
      <c r="H65" s="69"/>
      <c r="I65" s="45" t="str">
        <f t="shared" si="10"/>
        <v>JN49DT</v>
      </c>
      <c r="J65" s="45">
        <f t="shared" si="11"/>
        <v>8.25</v>
      </c>
      <c r="K65" s="45">
        <f t="shared" si="21"/>
        <v>49.791666666666664</v>
      </c>
      <c r="L65" s="45">
        <f t="shared" si="22"/>
      </c>
      <c r="M65" s="45" t="e">
        <f t="shared" si="14"/>
        <v>#VALUE!</v>
      </c>
      <c r="N65" s="45" t="e">
        <f t="shared" si="23"/>
        <v>#VALUE!</v>
      </c>
      <c r="O65" s="46" t="e">
        <f t="shared" si="24"/>
        <v>#VALUE!</v>
      </c>
      <c r="P65" s="47">
        <f t="shared" si="25"/>
      </c>
      <c r="Q65" s="47" t="e">
        <f t="shared" si="26"/>
        <v>#VALUE!</v>
      </c>
      <c r="R65" s="47">
        <f t="shared" si="27"/>
      </c>
      <c r="S65" s="126" t="s">
        <v>1407</v>
      </c>
    </row>
    <row r="66" spans="1:19" ht="12.75">
      <c r="A66" s="55"/>
      <c r="B66" s="69"/>
      <c r="C66" s="69"/>
      <c r="D66" s="69"/>
      <c r="E66" s="70"/>
      <c r="F66" s="70"/>
      <c r="G66" s="69"/>
      <c r="H66" s="69"/>
      <c r="I66" s="45" t="str">
        <f t="shared" si="10"/>
        <v>JN49DT</v>
      </c>
      <c r="J66" s="45">
        <f t="shared" si="11"/>
        <v>8.25</v>
      </c>
      <c r="K66" s="45">
        <f t="shared" si="21"/>
        <v>49.791666666666664</v>
      </c>
      <c r="L66" s="45">
        <f t="shared" si="22"/>
      </c>
      <c r="M66" s="45" t="e">
        <f t="shared" si="14"/>
        <v>#VALUE!</v>
      </c>
      <c r="N66" s="45" t="e">
        <f t="shared" si="23"/>
        <v>#VALUE!</v>
      </c>
      <c r="O66" s="46" t="e">
        <f t="shared" si="24"/>
        <v>#VALUE!</v>
      </c>
      <c r="P66" s="47">
        <f t="shared" si="25"/>
      </c>
      <c r="Q66" s="47" t="e">
        <f t="shared" si="26"/>
        <v>#VALUE!</v>
      </c>
      <c r="R66" s="47">
        <f t="shared" si="27"/>
      </c>
      <c r="S66" s="126" t="s">
        <v>1407</v>
      </c>
    </row>
    <row r="67" spans="1:19" ht="12.75">
      <c r="A67" s="55"/>
      <c r="B67" s="69"/>
      <c r="C67" s="69"/>
      <c r="D67" s="69"/>
      <c r="E67" s="70"/>
      <c r="F67" s="70"/>
      <c r="G67" s="69"/>
      <c r="H67" s="69"/>
      <c r="I67" s="45" t="str">
        <f t="shared" si="10"/>
        <v>JN49DT</v>
      </c>
      <c r="J67" s="45">
        <f t="shared" si="11"/>
        <v>8.25</v>
      </c>
      <c r="K67" s="45">
        <f t="shared" si="21"/>
        <v>49.791666666666664</v>
      </c>
      <c r="L67" s="45">
        <f t="shared" si="22"/>
      </c>
      <c r="M67" s="45" t="e">
        <f t="shared" si="14"/>
        <v>#VALUE!</v>
      </c>
      <c r="N67" s="45" t="e">
        <f t="shared" si="23"/>
        <v>#VALUE!</v>
      </c>
      <c r="O67" s="46" t="e">
        <f t="shared" si="24"/>
        <v>#VALUE!</v>
      </c>
      <c r="P67" s="47">
        <f t="shared" si="25"/>
      </c>
      <c r="Q67" s="47" t="e">
        <f t="shared" si="26"/>
        <v>#VALUE!</v>
      </c>
      <c r="R67" s="47">
        <f t="shared" si="27"/>
      </c>
      <c r="S67" s="126" t="s">
        <v>1407</v>
      </c>
    </row>
    <row r="68" spans="1:19" ht="12.75">
      <c r="A68" s="55"/>
      <c r="B68" s="69"/>
      <c r="C68" s="69"/>
      <c r="D68" s="69"/>
      <c r="E68" s="70"/>
      <c r="F68" s="70"/>
      <c r="G68" s="69"/>
      <c r="H68" s="69"/>
      <c r="I68" s="45" t="str">
        <f t="shared" si="10"/>
        <v>JN49DT</v>
      </c>
      <c r="J68" s="45">
        <f t="shared" si="11"/>
        <v>8.25</v>
      </c>
      <c r="K68" s="45">
        <f t="shared" si="21"/>
        <v>49.791666666666664</v>
      </c>
      <c r="L68" s="45">
        <f t="shared" si="22"/>
      </c>
      <c r="M68" s="45" t="e">
        <f t="shared" si="14"/>
        <v>#VALUE!</v>
      </c>
      <c r="N68" s="45" t="e">
        <f t="shared" si="23"/>
        <v>#VALUE!</v>
      </c>
      <c r="O68" s="46" t="e">
        <f t="shared" si="24"/>
        <v>#VALUE!</v>
      </c>
      <c r="P68" s="47">
        <f t="shared" si="25"/>
      </c>
      <c r="Q68" s="47" t="e">
        <f t="shared" si="26"/>
        <v>#VALUE!</v>
      </c>
      <c r="R68" s="47">
        <f t="shared" si="27"/>
      </c>
      <c r="S68" s="126" t="s">
        <v>1407</v>
      </c>
    </row>
    <row r="69" spans="1:19" ht="12.75">
      <c r="A69" s="55"/>
      <c r="B69" s="69"/>
      <c r="C69" s="69"/>
      <c r="D69" s="69"/>
      <c r="E69" s="70"/>
      <c r="F69" s="70"/>
      <c r="G69" s="69"/>
      <c r="H69" s="69"/>
      <c r="I69" s="45" t="str">
        <f t="shared" si="10"/>
        <v>JN49DT</v>
      </c>
      <c r="J69" s="45">
        <f t="shared" si="11"/>
        <v>8.25</v>
      </c>
      <c r="K69" s="45">
        <f t="shared" si="21"/>
        <v>49.791666666666664</v>
      </c>
      <c r="L69" s="45">
        <f t="shared" si="22"/>
      </c>
      <c r="M69" s="45" t="e">
        <f t="shared" si="14"/>
        <v>#VALUE!</v>
      </c>
      <c r="N69" s="45" t="e">
        <f t="shared" si="23"/>
        <v>#VALUE!</v>
      </c>
      <c r="O69" s="46" t="e">
        <f t="shared" si="24"/>
        <v>#VALUE!</v>
      </c>
      <c r="P69" s="47">
        <f t="shared" si="25"/>
      </c>
      <c r="Q69" s="47" t="e">
        <f t="shared" si="26"/>
        <v>#VALUE!</v>
      </c>
      <c r="R69" s="47">
        <f t="shared" si="27"/>
      </c>
      <c r="S69" s="126" t="s">
        <v>1407</v>
      </c>
    </row>
    <row r="70" spans="1:19" ht="12.75">
      <c r="A70" s="55"/>
      <c r="B70" s="69"/>
      <c r="C70" s="69"/>
      <c r="D70" s="69"/>
      <c r="E70" s="70"/>
      <c r="F70" s="70"/>
      <c r="G70" s="69"/>
      <c r="H70" s="69"/>
      <c r="I70" s="45" t="str">
        <f t="shared" si="10"/>
        <v>JN49DT</v>
      </c>
      <c r="J70" s="45">
        <f t="shared" si="11"/>
        <v>8.25</v>
      </c>
      <c r="K70" s="45">
        <f t="shared" si="21"/>
        <v>49.791666666666664</v>
      </c>
      <c r="L70" s="45">
        <f t="shared" si="22"/>
      </c>
      <c r="M70" s="45" t="e">
        <f t="shared" si="14"/>
        <v>#VALUE!</v>
      </c>
      <c r="N70" s="45" t="e">
        <f t="shared" si="23"/>
        <v>#VALUE!</v>
      </c>
      <c r="O70" s="46" t="e">
        <f t="shared" si="24"/>
        <v>#VALUE!</v>
      </c>
      <c r="P70" s="47">
        <f t="shared" si="25"/>
      </c>
      <c r="Q70" s="47" t="e">
        <f t="shared" si="26"/>
        <v>#VALUE!</v>
      </c>
      <c r="R70" s="47">
        <f t="shared" si="27"/>
      </c>
      <c r="S70" s="126" t="s">
        <v>1407</v>
      </c>
    </row>
    <row r="71" spans="1:19" ht="12.75">
      <c r="A71" s="55"/>
      <c r="B71" s="69"/>
      <c r="C71" s="69"/>
      <c r="D71" s="69"/>
      <c r="E71" s="70"/>
      <c r="F71" s="70"/>
      <c r="G71" s="69"/>
      <c r="H71" s="69"/>
      <c r="I71" s="45" t="str">
        <f t="shared" si="10"/>
        <v>JN49DT</v>
      </c>
      <c r="J71" s="45">
        <f t="shared" si="11"/>
        <v>8.25</v>
      </c>
      <c r="K71" s="45">
        <f t="shared" si="21"/>
        <v>49.791666666666664</v>
      </c>
      <c r="L71" s="45">
        <f t="shared" si="22"/>
      </c>
      <c r="M71" s="45" t="e">
        <f t="shared" si="14"/>
        <v>#VALUE!</v>
      </c>
      <c r="N71" s="45" t="e">
        <f t="shared" si="23"/>
        <v>#VALUE!</v>
      </c>
      <c r="O71" s="46" t="e">
        <f t="shared" si="24"/>
        <v>#VALUE!</v>
      </c>
      <c r="P71" s="47">
        <f t="shared" si="25"/>
      </c>
      <c r="Q71" s="47" t="e">
        <f t="shared" si="26"/>
        <v>#VALUE!</v>
      </c>
      <c r="R71" s="47">
        <f t="shared" si="27"/>
      </c>
      <c r="S71" s="126" t="s">
        <v>1407</v>
      </c>
    </row>
    <row r="72" spans="1:19" ht="12.75">
      <c r="A72" s="55"/>
      <c r="B72" s="69"/>
      <c r="C72" s="69"/>
      <c r="D72" s="69"/>
      <c r="E72" s="70"/>
      <c r="F72" s="70"/>
      <c r="G72" s="69"/>
      <c r="H72" s="69"/>
      <c r="I72" s="45" t="str">
        <f t="shared" si="10"/>
        <v>JN49DT</v>
      </c>
      <c r="J72" s="45">
        <f t="shared" si="11"/>
        <v>8.25</v>
      </c>
      <c r="K72" s="45">
        <f t="shared" si="21"/>
        <v>49.791666666666664</v>
      </c>
      <c r="L72" s="45">
        <f t="shared" si="22"/>
      </c>
      <c r="M72" s="45" t="e">
        <f t="shared" si="14"/>
        <v>#VALUE!</v>
      </c>
      <c r="N72" s="45" t="e">
        <f t="shared" si="23"/>
        <v>#VALUE!</v>
      </c>
      <c r="O72" s="46" t="e">
        <f t="shared" si="24"/>
        <v>#VALUE!</v>
      </c>
      <c r="P72" s="47">
        <f t="shared" si="25"/>
      </c>
      <c r="Q72" s="47" t="e">
        <f t="shared" si="26"/>
        <v>#VALUE!</v>
      </c>
      <c r="R72" s="47">
        <f t="shared" si="27"/>
      </c>
      <c r="S72" s="126" t="s">
        <v>1407</v>
      </c>
    </row>
    <row r="73" spans="1:19" ht="12.75">
      <c r="A73" s="55"/>
      <c r="B73" s="69"/>
      <c r="C73" s="69"/>
      <c r="D73" s="69"/>
      <c r="E73" s="70"/>
      <c r="F73" s="70"/>
      <c r="G73" s="69"/>
      <c r="H73" s="69"/>
      <c r="I73" s="45" t="str">
        <f t="shared" si="10"/>
        <v>JN49DT</v>
      </c>
      <c r="J73" s="45">
        <f t="shared" si="11"/>
        <v>8.25</v>
      </c>
      <c r="K73" s="45">
        <f t="shared" si="21"/>
        <v>49.791666666666664</v>
      </c>
      <c r="L73" s="45">
        <f t="shared" si="22"/>
      </c>
      <c r="M73" s="45" t="e">
        <f t="shared" si="14"/>
        <v>#VALUE!</v>
      </c>
      <c r="N73" s="45" t="e">
        <f t="shared" si="23"/>
        <v>#VALUE!</v>
      </c>
      <c r="O73" s="46" t="e">
        <f t="shared" si="24"/>
        <v>#VALUE!</v>
      </c>
      <c r="P73" s="47">
        <f t="shared" si="25"/>
      </c>
      <c r="Q73" s="47" t="e">
        <f t="shared" si="26"/>
        <v>#VALUE!</v>
      </c>
      <c r="R73" s="47">
        <f t="shared" si="27"/>
      </c>
      <c r="S73" s="126" t="s">
        <v>1407</v>
      </c>
    </row>
    <row r="74" spans="1:19" ht="12.75">
      <c r="A74" s="55"/>
      <c r="B74" s="69"/>
      <c r="C74" s="69"/>
      <c r="D74" s="69"/>
      <c r="E74" s="70"/>
      <c r="F74" s="70"/>
      <c r="G74" s="69"/>
      <c r="H74" s="69"/>
      <c r="I74" s="45" t="str">
        <f t="shared" si="10"/>
        <v>JN49DT</v>
      </c>
      <c r="J74" s="45">
        <f t="shared" si="11"/>
        <v>8.25</v>
      </c>
      <c r="K74" s="45">
        <f t="shared" si="21"/>
        <v>49.791666666666664</v>
      </c>
      <c r="L74" s="45">
        <f t="shared" si="22"/>
      </c>
      <c r="M74" s="45" t="e">
        <f t="shared" si="14"/>
        <v>#VALUE!</v>
      </c>
      <c r="N74" s="45" t="e">
        <f t="shared" si="23"/>
        <v>#VALUE!</v>
      </c>
      <c r="O74" s="46" t="e">
        <f t="shared" si="24"/>
        <v>#VALUE!</v>
      </c>
      <c r="P74" s="47">
        <f t="shared" si="25"/>
      </c>
      <c r="Q74" s="47" t="e">
        <f t="shared" si="26"/>
        <v>#VALUE!</v>
      </c>
      <c r="R74" s="47">
        <f t="shared" si="27"/>
      </c>
      <c r="S74" s="126" t="s">
        <v>1407</v>
      </c>
    </row>
    <row r="75" spans="1:19" ht="12.75">
      <c r="A75" s="55"/>
      <c r="B75" s="69"/>
      <c r="C75" s="69"/>
      <c r="D75" s="69"/>
      <c r="E75" s="70"/>
      <c r="F75" s="70"/>
      <c r="G75" s="69"/>
      <c r="H75" s="69"/>
      <c r="I75" s="45" t="str">
        <f t="shared" si="10"/>
        <v>JN49DT</v>
      </c>
      <c r="J75" s="45">
        <f t="shared" si="11"/>
        <v>8.25</v>
      </c>
      <c r="K75" s="45">
        <f t="shared" si="21"/>
        <v>49.791666666666664</v>
      </c>
      <c r="L75" s="45">
        <f t="shared" si="22"/>
      </c>
      <c r="M75" s="45" t="e">
        <f t="shared" si="14"/>
        <v>#VALUE!</v>
      </c>
      <c r="N75" s="45" t="e">
        <f t="shared" si="23"/>
        <v>#VALUE!</v>
      </c>
      <c r="O75" s="46" t="e">
        <f t="shared" si="24"/>
        <v>#VALUE!</v>
      </c>
      <c r="P75" s="47">
        <f t="shared" si="25"/>
      </c>
      <c r="Q75" s="47" t="e">
        <f t="shared" si="26"/>
        <v>#VALUE!</v>
      </c>
      <c r="R75" s="47">
        <f t="shared" si="27"/>
      </c>
      <c r="S75" s="126" t="s">
        <v>1407</v>
      </c>
    </row>
    <row r="76" spans="1:19" ht="12.75">
      <c r="A76" s="55"/>
      <c r="B76" s="69"/>
      <c r="C76" s="69"/>
      <c r="D76" s="69"/>
      <c r="E76" s="70"/>
      <c r="F76" s="70"/>
      <c r="G76" s="69"/>
      <c r="H76" s="69"/>
      <c r="I76" s="45" t="str">
        <f t="shared" si="10"/>
        <v>JN49DT</v>
      </c>
      <c r="J76" s="45">
        <f t="shared" si="11"/>
        <v>8.25</v>
      </c>
      <c r="K76" s="45">
        <f t="shared" si="21"/>
        <v>49.791666666666664</v>
      </c>
      <c r="L76" s="45">
        <f t="shared" si="22"/>
      </c>
      <c r="M76" s="45" t="e">
        <f t="shared" si="14"/>
        <v>#VALUE!</v>
      </c>
      <c r="N76" s="45" t="e">
        <f t="shared" si="23"/>
        <v>#VALUE!</v>
      </c>
      <c r="O76" s="46" t="e">
        <f t="shared" si="24"/>
        <v>#VALUE!</v>
      </c>
      <c r="P76" s="47">
        <f t="shared" si="25"/>
      </c>
      <c r="Q76" s="47" t="e">
        <f t="shared" si="26"/>
        <v>#VALUE!</v>
      </c>
      <c r="R76" s="47">
        <f t="shared" si="27"/>
      </c>
      <c r="S76" s="126" t="s">
        <v>1407</v>
      </c>
    </row>
    <row r="77" spans="1:19" ht="12.75">
      <c r="A77" s="55"/>
      <c r="B77" s="69"/>
      <c r="C77" s="69"/>
      <c r="D77" s="69"/>
      <c r="E77" s="70"/>
      <c r="F77" s="70"/>
      <c r="G77" s="69"/>
      <c r="H77" s="69"/>
      <c r="I77" s="45" t="str">
        <f t="shared" si="10"/>
        <v>JN49DT</v>
      </c>
      <c r="J77" s="45">
        <f t="shared" si="11"/>
        <v>8.25</v>
      </c>
      <c r="K77" s="45">
        <f t="shared" si="21"/>
        <v>49.791666666666664</v>
      </c>
      <c r="L77" s="45">
        <f t="shared" si="22"/>
      </c>
      <c r="M77" s="45" t="e">
        <f t="shared" si="14"/>
        <v>#VALUE!</v>
      </c>
      <c r="N77" s="45" t="e">
        <f t="shared" si="23"/>
        <v>#VALUE!</v>
      </c>
      <c r="O77" s="46" t="e">
        <f t="shared" si="24"/>
        <v>#VALUE!</v>
      </c>
      <c r="P77" s="47">
        <f t="shared" si="25"/>
      </c>
      <c r="Q77" s="47" t="e">
        <f t="shared" si="26"/>
        <v>#VALUE!</v>
      </c>
      <c r="R77" s="47">
        <f t="shared" si="27"/>
      </c>
      <c r="S77" s="126" t="s">
        <v>1407</v>
      </c>
    </row>
    <row r="78" spans="1:19" ht="12.75">
      <c r="A78" s="55"/>
      <c r="B78" s="69"/>
      <c r="C78" s="69"/>
      <c r="D78" s="69"/>
      <c r="E78" s="70"/>
      <c r="F78" s="70"/>
      <c r="G78" s="69"/>
      <c r="H78" s="69"/>
      <c r="I78" s="45" t="str">
        <f t="shared" si="10"/>
        <v>JN49DT</v>
      </c>
      <c r="J78" s="45">
        <f t="shared" si="11"/>
        <v>8.25</v>
      </c>
      <c r="K78" s="45">
        <f t="shared" si="21"/>
        <v>49.791666666666664</v>
      </c>
      <c r="L78" s="45">
        <f t="shared" si="22"/>
      </c>
      <c r="M78" s="45" t="e">
        <f t="shared" si="14"/>
        <v>#VALUE!</v>
      </c>
      <c r="N78" s="45" t="e">
        <f t="shared" si="23"/>
        <v>#VALUE!</v>
      </c>
      <c r="O78" s="46" t="e">
        <f t="shared" si="24"/>
        <v>#VALUE!</v>
      </c>
      <c r="P78" s="47">
        <f t="shared" si="25"/>
      </c>
      <c r="Q78" s="47" t="e">
        <f t="shared" si="26"/>
        <v>#VALUE!</v>
      </c>
      <c r="R78" s="47">
        <f t="shared" si="27"/>
      </c>
      <c r="S78" s="126" t="s">
        <v>1407</v>
      </c>
    </row>
    <row r="79" spans="1:19" ht="12.75">
      <c r="A79" s="55"/>
      <c r="B79" s="69"/>
      <c r="C79" s="69"/>
      <c r="D79" s="69"/>
      <c r="E79" s="70"/>
      <c r="F79" s="70"/>
      <c r="G79" s="69"/>
      <c r="H79" s="69"/>
      <c r="I79" s="45" t="str">
        <f t="shared" si="10"/>
        <v>JN49DT</v>
      </c>
      <c r="J79" s="45">
        <f t="shared" si="11"/>
        <v>8.25</v>
      </c>
      <c r="K79" s="45">
        <f t="shared" si="21"/>
        <v>49.791666666666664</v>
      </c>
      <c r="L79" s="45">
        <f t="shared" si="22"/>
      </c>
      <c r="M79" s="45" t="e">
        <f t="shared" si="14"/>
        <v>#VALUE!</v>
      </c>
      <c r="N79" s="45" t="e">
        <f t="shared" si="23"/>
        <v>#VALUE!</v>
      </c>
      <c r="O79" s="46" t="e">
        <f t="shared" si="24"/>
        <v>#VALUE!</v>
      </c>
      <c r="P79" s="47">
        <f t="shared" si="25"/>
      </c>
      <c r="Q79" s="47" t="e">
        <f t="shared" si="26"/>
        <v>#VALUE!</v>
      </c>
      <c r="R79" s="47">
        <f t="shared" si="27"/>
      </c>
      <c r="S79" s="126" t="s">
        <v>1407</v>
      </c>
    </row>
    <row r="80" spans="1:19" ht="12.75">
      <c r="A80" s="55"/>
      <c r="B80" s="69"/>
      <c r="C80" s="69"/>
      <c r="D80" s="69"/>
      <c r="E80" s="70"/>
      <c r="F80" s="70"/>
      <c r="G80" s="69"/>
      <c r="H80" s="69"/>
      <c r="I80" s="45" t="str">
        <f t="shared" si="10"/>
        <v>JN49DT</v>
      </c>
      <c r="J80" s="45">
        <f t="shared" si="11"/>
        <v>8.25</v>
      </c>
      <c r="K80" s="45">
        <f t="shared" si="21"/>
        <v>49.791666666666664</v>
      </c>
      <c r="L80" s="45">
        <f t="shared" si="22"/>
      </c>
      <c r="M80" s="45" t="e">
        <f t="shared" si="14"/>
        <v>#VALUE!</v>
      </c>
      <c r="N80" s="45" t="e">
        <f t="shared" si="23"/>
        <v>#VALUE!</v>
      </c>
      <c r="O80" s="46" t="e">
        <f t="shared" si="24"/>
        <v>#VALUE!</v>
      </c>
      <c r="P80" s="47">
        <f t="shared" si="25"/>
      </c>
      <c r="Q80" s="47" t="e">
        <f t="shared" si="26"/>
        <v>#VALUE!</v>
      </c>
      <c r="R80" s="47">
        <f t="shared" si="27"/>
      </c>
      <c r="S80" s="126" t="s">
        <v>1407</v>
      </c>
    </row>
    <row r="81" spans="1:19" ht="12.75">
      <c r="A81" s="55"/>
      <c r="B81" s="69"/>
      <c r="C81" s="69"/>
      <c r="D81" s="69"/>
      <c r="E81" s="70"/>
      <c r="F81" s="70"/>
      <c r="G81" s="69"/>
      <c r="H81" s="69"/>
      <c r="I81" s="45" t="str">
        <f t="shared" si="10"/>
        <v>JN49DT</v>
      </c>
      <c r="J81" s="45">
        <f t="shared" si="11"/>
        <v>8.25</v>
      </c>
      <c r="K81" s="45">
        <f t="shared" si="21"/>
        <v>49.791666666666664</v>
      </c>
      <c r="L81" s="45">
        <f t="shared" si="22"/>
      </c>
      <c r="M81" s="45" t="e">
        <f t="shared" si="14"/>
        <v>#VALUE!</v>
      </c>
      <c r="N81" s="45" t="e">
        <f t="shared" si="23"/>
        <v>#VALUE!</v>
      </c>
      <c r="O81" s="46" t="e">
        <f t="shared" si="24"/>
        <v>#VALUE!</v>
      </c>
      <c r="P81" s="47">
        <f t="shared" si="25"/>
      </c>
      <c r="Q81" s="47" t="e">
        <f t="shared" si="26"/>
        <v>#VALUE!</v>
      </c>
      <c r="R81" s="47">
        <f t="shared" si="27"/>
      </c>
      <c r="S81" s="126" t="s">
        <v>1407</v>
      </c>
    </row>
    <row r="82" spans="1:19" ht="12.75">
      <c r="A82" s="55"/>
      <c r="B82" s="69"/>
      <c r="C82" s="69"/>
      <c r="D82" s="69"/>
      <c r="E82" s="70"/>
      <c r="F82" s="70"/>
      <c r="G82" s="69"/>
      <c r="H82" s="69"/>
      <c r="I82" s="45" t="str">
        <f>UPPER($C$2)</f>
        <v>JN49DT</v>
      </c>
      <c r="J82" s="45">
        <f>(CODE(MID(I82,1,1))-74)*20+MID(I82,3,1)*2+(CODE(MID(I82,5,1))-65)/12</f>
        <v>8.25</v>
      </c>
      <c r="K82" s="45">
        <f t="shared" si="21"/>
        <v>49.791666666666664</v>
      </c>
      <c r="L82" s="45">
        <f t="shared" si="22"/>
      </c>
      <c r="M82" s="45" t="e">
        <f>(CODE(MID(L82,1,1))-74)*20+MID(L82,3,1)*2+(CODE(MID(L82,5,1))-65)/12</f>
        <v>#VALUE!</v>
      </c>
      <c r="N82" s="45" t="e">
        <f t="shared" si="23"/>
        <v>#VALUE!</v>
      </c>
      <c r="O82" s="46" t="e">
        <f t="shared" si="24"/>
        <v>#VALUE!</v>
      </c>
      <c r="P82" s="47">
        <f t="shared" si="25"/>
      </c>
      <c r="Q82" s="47" t="e">
        <f t="shared" si="26"/>
        <v>#VALUE!</v>
      </c>
      <c r="R82" s="47">
        <f t="shared" si="27"/>
      </c>
      <c r="S82" s="126" t="s">
        <v>1407</v>
      </c>
    </row>
    <row r="83" spans="1:19" ht="12.75">
      <c r="A83" s="55"/>
      <c r="B83" s="69"/>
      <c r="C83" s="69"/>
      <c r="D83" s="69"/>
      <c r="E83" s="70"/>
      <c r="F83" s="70"/>
      <c r="G83" s="69"/>
      <c r="H83" s="69"/>
      <c r="I83" s="45" t="str">
        <f>UPPER($C$2)</f>
        <v>JN49DT</v>
      </c>
      <c r="J83" s="45">
        <f>(CODE(MID(I83,1,1))-74)*20+MID(I83,3,1)*2+(CODE(MID(I83,5,1))-65)/12</f>
        <v>8.25</v>
      </c>
      <c r="K83" s="45">
        <f t="shared" si="21"/>
        <v>49.791666666666664</v>
      </c>
      <c r="L83" s="45">
        <f t="shared" si="22"/>
      </c>
      <c r="M83" s="45" t="e">
        <f>(CODE(MID(L83,1,1))-74)*20+MID(L83,3,1)*2+(CODE(MID(L83,5,1))-65)/12</f>
        <v>#VALUE!</v>
      </c>
      <c r="N83" s="45" t="e">
        <f t="shared" si="23"/>
        <v>#VALUE!</v>
      </c>
      <c r="O83" s="46" t="e">
        <f t="shared" si="24"/>
        <v>#VALUE!</v>
      </c>
      <c r="P83" s="47">
        <f t="shared" si="25"/>
      </c>
      <c r="Q83" s="47" t="e">
        <f t="shared" si="26"/>
        <v>#VALUE!</v>
      </c>
      <c r="R83" s="47">
        <f t="shared" si="27"/>
      </c>
      <c r="S83" s="126" t="s">
        <v>1407</v>
      </c>
    </row>
    <row r="84" spans="1:19" ht="13.5" thickBot="1">
      <c r="A84" s="61"/>
      <c r="B84" s="71"/>
      <c r="C84" s="71"/>
      <c r="D84" s="71"/>
      <c r="E84" s="72"/>
      <c r="F84" s="72"/>
      <c r="G84" s="71"/>
      <c r="H84" s="71"/>
      <c r="I84" s="73" t="str">
        <f>UPPER($C$2)</f>
        <v>JN49DT</v>
      </c>
      <c r="J84" s="73">
        <f>(CODE(MID(I84,1,1))-74)*20+MID(I84,3,1)*2+(CODE(MID(I84,5,1))-65)/12</f>
        <v>8.25</v>
      </c>
      <c r="K84" s="73">
        <f t="shared" si="21"/>
        <v>49.791666666666664</v>
      </c>
      <c r="L84" s="73">
        <f t="shared" si="22"/>
      </c>
      <c r="M84" s="73" t="e">
        <f>(CODE(MID(L84,1,1))-74)*20+MID(L84,3,1)*2+(CODE(MID(L84,5,1))-65)/12</f>
        <v>#VALUE!</v>
      </c>
      <c r="N84" s="73" t="e">
        <f t="shared" si="23"/>
        <v>#VALUE!</v>
      </c>
      <c r="O84" s="74" t="e">
        <f t="shared" si="24"/>
        <v>#VALUE!</v>
      </c>
      <c r="P84" s="75">
        <f t="shared" si="25"/>
      </c>
      <c r="Q84" s="75" t="e">
        <f t="shared" si="26"/>
        <v>#VALUE!</v>
      </c>
      <c r="R84" s="75">
        <f t="shared" si="27"/>
      </c>
      <c r="S84" s="127" t="s">
        <v>1407</v>
      </c>
    </row>
  </sheetData>
  <autoFilter ref="A3:S3"/>
  <conditionalFormatting sqref="S4:S84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S76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8515625" style="84" customWidth="1"/>
    <col min="2" max="2" width="12.28125" style="80" bestFit="1" customWidth="1"/>
    <col min="3" max="3" width="12.00390625" style="80" bestFit="1" customWidth="1"/>
    <col min="4" max="4" width="5.140625" style="80" bestFit="1" customWidth="1"/>
    <col min="5" max="5" width="4.00390625" style="81" bestFit="1" customWidth="1"/>
    <col min="6" max="6" width="4.7109375" style="81" bestFit="1" customWidth="1"/>
    <col min="7" max="7" width="4.8515625" style="80" bestFit="1" customWidth="1"/>
    <col min="8" max="8" width="18.00390625" style="80" bestFit="1" customWidth="1"/>
    <col min="9" max="9" width="14.8515625" style="80" hidden="1" customWidth="1"/>
    <col min="10" max="10" width="11.28125" style="80" hidden="1" customWidth="1"/>
    <col min="11" max="11" width="12.00390625" style="80" hidden="1" customWidth="1"/>
    <col min="12" max="12" width="14.8515625" style="80" hidden="1" customWidth="1"/>
    <col min="13" max="14" width="12.00390625" style="80" hidden="1" customWidth="1"/>
    <col min="15" max="15" width="10.140625" style="80" hidden="1" customWidth="1"/>
    <col min="16" max="16" width="5.00390625" style="83" bestFit="1" customWidth="1"/>
    <col min="17" max="17" width="7.8515625" style="83" hidden="1" customWidth="1"/>
    <col min="18" max="18" width="7.28125" style="83" bestFit="1" customWidth="1"/>
    <col min="19" max="19" width="6.8515625" style="80" bestFit="1" customWidth="1"/>
    <col min="20" max="16384" width="16.28125" style="80" customWidth="1"/>
  </cols>
  <sheetData>
    <row r="1" spans="1:8" ht="18">
      <c r="A1" s="77" t="s">
        <v>310</v>
      </c>
      <c r="B1" s="78"/>
      <c r="C1" s="79" t="str">
        <f>Grunddaten!$C$7</f>
        <v>Dalheim</v>
      </c>
      <c r="H1" s="82">
        <v>38718</v>
      </c>
    </row>
    <row r="2" spans="1:3" ht="18.75" thickBot="1">
      <c r="A2" s="77" t="s">
        <v>311</v>
      </c>
      <c r="B2" s="78"/>
      <c r="C2" s="79" t="str">
        <f>UPPER(Grunddaten!$C$11)</f>
        <v>JN49DT</v>
      </c>
    </row>
    <row r="3" spans="1:19" s="68" customFormat="1" ht="50.25" customHeight="1" thickBot="1">
      <c r="A3" s="166" t="s">
        <v>318</v>
      </c>
      <c r="B3" s="167" t="s">
        <v>307</v>
      </c>
      <c r="C3" s="167" t="s">
        <v>308</v>
      </c>
      <c r="D3" s="167" t="s">
        <v>736</v>
      </c>
      <c r="E3" s="167" t="s">
        <v>732</v>
      </c>
      <c r="F3" s="167" t="s">
        <v>733</v>
      </c>
      <c r="G3" s="167" t="s">
        <v>734</v>
      </c>
      <c r="H3" s="167" t="s">
        <v>309</v>
      </c>
      <c r="I3" s="162" t="s">
        <v>5</v>
      </c>
      <c r="J3" s="162" t="s">
        <v>4</v>
      </c>
      <c r="K3" s="162" t="s">
        <v>3</v>
      </c>
      <c r="L3" s="162" t="s">
        <v>5</v>
      </c>
      <c r="M3" s="162" t="s">
        <v>4</v>
      </c>
      <c r="N3" s="162" t="s">
        <v>3</v>
      </c>
      <c r="O3" s="162" t="s">
        <v>2</v>
      </c>
      <c r="P3" s="163" t="s">
        <v>317</v>
      </c>
      <c r="Q3" s="164" t="s">
        <v>1</v>
      </c>
      <c r="R3" s="164" t="s">
        <v>0</v>
      </c>
      <c r="S3" s="165" t="s">
        <v>1409</v>
      </c>
    </row>
    <row r="4" spans="1:19" ht="12.75">
      <c r="A4" s="128">
        <v>2308178</v>
      </c>
      <c r="B4" s="129" t="s">
        <v>188</v>
      </c>
      <c r="C4" s="129" t="s">
        <v>189</v>
      </c>
      <c r="D4" s="129"/>
      <c r="E4" s="130"/>
      <c r="F4" s="130"/>
      <c r="G4" s="129"/>
      <c r="H4" s="129"/>
      <c r="I4" s="107" t="str">
        <f aca="true" t="shared" si="0" ref="I4:I29">UPPER($C$2)</f>
        <v>JN49DT</v>
      </c>
      <c r="J4" s="107">
        <f aca="true" t="shared" si="1" ref="J4:J29">(CODE(MID(I4,1,1))-74)*20+MID(I4,3,1)*2+(CODE(MID(I4,5,1))-65)/12</f>
        <v>8.25</v>
      </c>
      <c r="K4" s="107">
        <f aca="true" t="shared" si="2" ref="K4:K29">(CODE(MID(I4,2,1))-74)*10+MID(I4,4,1)*1+(CODE(MID(I4,6,1))-65)/24</f>
        <v>49.791666666666664</v>
      </c>
      <c r="L4" s="107" t="str">
        <f aca="true" t="shared" si="3" ref="L4:L29">UPPER(C4)</f>
        <v>JN47GA</v>
      </c>
      <c r="M4" s="107">
        <f aca="true" t="shared" si="4" ref="M4:M29">(CODE(MID(L4,1,1))-74)*20+MID(L4,3,1)*2+(CODE(MID(L4,5,1))-65)/12</f>
        <v>8.5</v>
      </c>
      <c r="N4" s="107">
        <f aca="true" t="shared" si="5" ref="N4:N29">(CODE(MID(L4,2,1))-74)*10+MID(L4,4,1)*1+(CODE(MID(L4,6,1))-65)/24</f>
        <v>47</v>
      </c>
      <c r="O4" s="131">
        <f aca="true" t="shared" si="6" ref="O4:O29">ACOS(SIN(N4*PI()/180)*SIN(K4*PI()/180)+COS(N4*PI()/180)*COS(K4*PI()/180)*COS((J4-M4)*PI()/180))</f>
        <v>0.04880975112953134</v>
      </c>
      <c r="P4" s="132">
        <f aca="true" t="shared" si="7" ref="P4:P67">IF(C4="","",6371.3*O4)</f>
        <v>310.981567371583</v>
      </c>
      <c r="Q4" s="132">
        <f aca="true" t="shared" si="8" ref="Q4:Q29">ACOS((SIN(N4*PI()/180)-SIN(K4*PI()/180)*COS(O4))/(COS(K4*PI()/180)*SIN(O4)))*180/PI()</f>
        <v>176.50330745635284</v>
      </c>
      <c r="R4" s="132">
        <f>IF(C4="","",IF((SIN((M4-J4)*PI()/180))&lt;0,360-Q4,Q4))</f>
        <v>176.50330745635284</v>
      </c>
      <c r="S4" s="133" t="s">
        <v>1407</v>
      </c>
    </row>
    <row r="5" spans="1:19" ht="12.75">
      <c r="A5" s="55">
        <v>2320810</v>
      </c>
      <c r="B5" s="69" t="s">
        <v>58</v>
      </c>
      <c r="C5" s="69" t="s">
        <v>59</v>
      </c>
      <c r="D5" s="69"/>
      <c r="E5" s="70"/>
      <c r="F5" s="70"/>
      <c r="G5" s="69"/>
      <c r="H5" s="69"/>
      <c r="I5" s="54" t="str">
        <f t="shared" si="0"/>
        <v>JN49DT</v>
      </c>
      <c r="J5" s="54">
        <f t="shared" si="1"/>
        <v>8.25</v>
      </c>
      <c r="K5" s="54">
        <f t="shared" si="2"/>
        <v>49.791666666666664</v>
      </c>
      <c r="L5" s="54" t="str">
        <f t="shared" si="3"/>
        <v>JN69EQ</v>
      </c>
      <c r="M5" s="54">
        <f t="shared" si="4"/>
        <v>12.333333333333334</v>
      </c>
      <c r="N5" s="54">
        <f t="shared" si="5"/>
        <v>49.666666666666664</v>
      </c>
      <c r="O5" s="58">
        <f t="shared" si="6"/>
        <v>0.046113400634950175</v>
      </c>
      <c r="P5" s="59">
        <f t="shared" si="7"/>
        <v>293.80230946545805</v>
      </c>
      <c r="Q5" s="59">
        <f t="shared" si="8"/>
        <v>91.15217510476803</v>
      </c>
      <c r="R5" s="59">
        <f aca="true" t="shared" si="9" ref="R5:R68">IF(C5="","",IF((SIN((M5-J5)*PI()/180))&lt;0,360-Q5,Q5))</f>
        <v>91.15217510476803</v>
      </c>
      <c r="S5" s="126" t="s">
        <v>1407</v>
      </c>
    </row>
    <row r="6" spans="1:19" ht="12.75">
      <c r="A6" s="55">
        <v>2320815</v>
      </c>
      <c r="B6" s="69" t="s">
        <v>109</v>
      </c>
      <c r="C6" s="69" t="s">
        <v>110</v>
      </c>
      <c r="D6" s="69"/>
      <c r="E6" s="70"/>
      <c r="F6" s="70"/>
      <c r="G6" s="69"/>
      <c r="H6" s="69" t="s">
        <v>111</v>
      </c>
      <c r="I6" s="54" t="str">
        <f t="shared" si="0"/>
        <v>JN49DT</v>
      </c>
      <c r="J6" s="54">
        <f t="shared" si="1"/>
        <v>8.25</v>
      </c>
      <c r="K6" s="54">
        <f t="shared" si="2"/>
        <v>49.791666666666664</v>
      </c>
      <c r="L6" s="54" t="str">
        <f t="shared" si="3"/>
        <v>JN39NK</v>
      </c>
      <c r="M6" s="54">
        <f t="shared" si="4"/>
        <v>7.083333333333333</v>
      </c>
      <c r="N6" s="54">
        <f t="shared" si="5"/>
        <v>49.416666666666664</v>
      </c>
      <c r="O6" s="58">
        <f t="shared" si="6"/>
        <v>0.014729719281438403</v>
      </c>
      <c r="P6" s="59">
        <f t="shared" si="7"/>
        <v>93.8474604578285</v>
      </c>
      <c r="Q6" s="59">
        <f t="shared" si="8"/>
        <v>115.93550474228866</v>
      </c>
      <c r="R6" s="59">
        <f t="shared" si="9"/>
        <v>244.06449525771134</v>
      </c>
      <c r="S6" s="126" t="s">
        <v>1407</v>
      </c>
    </row>
    <row r="7" spans="1:19" ht="12.75">
      <c r="A7" s="55">
        <v>2320820</v>
      </c>
      <c r="B7" s="69" t="s">
        <v>112</v>
      </c>
      <c r="C7" s="69" t="s">
        <v>113</v>
      </c>
      <c r="D7" s="69"/>
      <c r="E7" s="70"/>
      <c r="F7" s="70"/>
      <c r="G7" s="69"/>
      <c r="H7" s="69" t="s">
        <v>114</v>
      </c>
      <c r="I7" s="54" t="str">
        <f t="shared" si="0"/>
        <v>JN49DT</v>
      </c>
      <c r="J7" s="54">
        <f t="shared" si="1"/>
        <v>8.25</v>
      </c>
      <c r="K7" s="54">
        <f t="shared" si="2"/>
        <v>49.791666666666664</v>
      </c>
      <c r="L7" s="54" t="str">
        <f t="shared" si="3"/>
        <v>JO32QR</v>
      </c>
      <c r="M7" s="54">
        <f t="shared" si="4"/>
        <v>7.333333333333333</v>
      </c>
      <c r="N7" s="54">
        <f t="shared" si="5"/>
        <v>52.708333333333336</v>
      </c>
      <c r="O7" s="58">
        <f t="shared" si="6"/>
        <v>0.05187987049230025</v>
      </c>
      <c r="P7" s="59">
        <f t="shared" si="7"/>
        <v>330.5422188675926</v>
      </c>
      <c r="Q7" s="59">
        <f t="shared" si="8"/>
        <v>10.772888421962</v>
      </c>
      <c r="R7" s="59">
        <f t="shared" si="9"/>
        <v>349.227111578038</v>
      </c>
      <c r="S7" s="126" t="s">
        <v>1407</v>
      </c>
    </row>
    <row r="8" spans="1:19" ht="12.75">
      <c r="A8" s="55">
        <v>2320825</v>
      </c>
      <c r="B8" s="69" t="s">
        <v>118</v>
      </c>
      <c r="C8" s="69" t="s">
        <v>119</v>
      </c>
      <c r="D8" s="69"/>
      <c r="E8" s="70"/>
      <c r="F8" s="70"/>
      <c r="G8" s="69"/>
      <c r="H8" s="69" t="s">
        <v>120</v>
      </c>
      <c r="I8" s="54" t="str">
        <f t="shared" si="0"/>
        <v>JN49DT</v>
      </c>
      <c r="J8" s="54">
        <f t="shared" si="1"/>
        <v>8.25</v>
      </c>
      <c r="K8" s="54">
        <f t="shared" si="2"/>
        <v>49.791666666666664</v>
      </c>
      <c r="L8" s="54" t="str">
        <f t="shared" si="3"/>
        <v>JO53BO</v>
      </c>
      <c r="M8" s="54">
        <f t="shared" si="4"/>
        <v>10.083333333333334</v>
      </c>
      <c r="N8" s="54">
        <f t="shared" si="5"/>
        <v>53.583333333333336</v>
      </c>
      <c r="O8" s="58">
        <f t="shared" si="6"/>
        <v>0.06908006590040783</v>
      </c>
      <c r="P8" s="59">
        <f t="shared" si="7"/>
        <v>440.1298238712684</v>
      </c>
      <c r="Q8" s="59">
        <f t="shared" si="8"/>
        <v>15.970974600302567</v>
      </c>
      <c r="R8" s="59">
        <f t="shared" si="9"/>
        <v>15.970974600302567</v>
      </c>
      <c r="S8" s="126" t="s">
        <v>1407</v>
      </c>
    </row>
    <row r="9" spans="1:19" ht="12.75">
      <c r="A9" s="55">
        <v>2320825</v>
      </c>
      <c r="B9" s="69" t="s">
        <v>121</v>
      </c>
      <c r="C9" s="69" t="s">
        <v>122</v>
      </c>
      <c r="D9" s="69"/>
      <c r="E9" s="70"/>
      <c r="F9" s="70"/>
      <c r="G9" s="69"/>
      <c r="H9" s="69" t="s">
        <v>123</v>
      </c>
      <c r="I9" s="54" t="str">
        <f t="shared" si="0"/>
        <v>JN49DT</v>
      </c>
      <c r="J9" s="54">
        <f t="shared" si="1"/>
        <v>8.25</v>
      </c>
      <c r="K9" s="54">
        <f t="shared" si="2"/>
        <v>49.791666666666664</v>
      </c>
      <c r="L9" s="54" t="str">
        <f t="shared" si="3"/>
        <v>JN88EE</v>
      </c>
      <c r="M9" s="54">
        <f t="shared" si="4"/>
        <v>16.333333333333332</v>
      </c>
      <c r="N9" s="54">
        <f t="shared" si="5"/>
        <v>48.166666666666664</v>
      </c>
      <c r="O9" s="58">
        <f t="shared" si="6"/>
        <v>0.09678560735062591</v>
      </c>
      <c r="P9" s="59">
        <f t="shared" si="7"/>
        <v>616.6501401130429</v>
      </c>
      <c r="Q9" s="59">
        <f t="shared" si="8"/>
        <v>103.95054057428413</v>
      </c>
      <c r="R9" s="59">
        <f t="shared" si="9"/>
        <v>103.95054057428413</v>
      </c>
      <c r="S9" s="126" t="s">
        <v>1407</v>
      </c>
    </row>
    <row r="10" spans="1:19" ht="12.75">
      <c r="A10" s="55">
        <v>2320830</v>
      </c>
      <c r="B10" s="69" t="s">
        <v>190</v>
      </c>
      <c r="C10" s="69" t="s">
        <v>191</v>
      </c>
      <c r="D10" s="69"/>
      <c r="E10" s="70"/>
      <c r="F10" s="70"/>
      <c r="G10" s="69"/>
      <c r="H10" s="69" t="s">
        <v>192</v>
      </c>
      <c r="I10" s="54" t="str">
        <f t="shared" si="0"/>
        <v>JN49DT</v>
      </c>
      <c r="J10" s="54">
        <f t="shared" si="1"/>
        <v>8.25</v>
      </c>
      <c r="K10" s="54">
        <f t="shared" si="2"/>
        <v>49.791666666666664</v>
      </c>
      <c r="L10" s="54" t="str">
        <f t="shared" si="3"/>
        <v>JO31FF</v>
      </c>
      <c r="M10" s="54">
        <f t="shared" si="4"/>
        <v>6.416666666666667</v>
      </c>
      <c r="N10" s="54">
        <f t="shared" si="5"/>
        <v>51.208333333333336</v>
      </c>
      <c r="O10" s="58">
        <f t="shared" si="6"/>
        <v>0.03202282362633335</v>
      </c>
      <c r="P10" s="59">
        <f t="shared" si="7"/>
        <v>204.0270161704577</v>
      </c>
      <c r="Q10" s="59">
        <f t="shared" si="8"/>
        <v>38.7555611244792</v>
      </c>
      <c r="R10" s="59">
        <f t="shared" si="9"/>
        <v>321.2444388755208</v>
      </c>
      <c r="S10" s="126" t="s">
        <v>1407</v>
      </c>
    </row>
    <row r="11" spans="1:19" ht="12.75">
      <c r="A11" s="55">
        <v>2320833</v>
      </c>
      <c r="B11" s="69" t="s">
        <v>193</v>
      </c>
      <c r="C11" s="69" t="s">
        <v>194</v>
      </c>
      <c r="D11" s="69"/>
      <c r="E11" s="70"/>
      <c r="F11" s="70"/>
      <c r="G11" s="69"/>
      <c r="H11" s="69" t="s">
        <v>195</v>
      </c>
      <c r="I11" s="54" t="str">
        <f t="shared" si="0"/>
        <v>JN49DT</v>
      </c>
      <c r="J11" s="54">
        <f t="shared" si="1"/>
        <v>8.25</v>
      </c>
      <c r="K11" s="54">
        <f t="shared" si="2"/>
        <v>49.791666666666664</v>
      </c>
      <c r="L11" s="54" t="str">
        <f t="shared" si="3"/>
        <v>JO50WB</v>
      </c>
      <c r="M11" s="54">
        <f t="shared" si="4"/>
        <v>11.833333333333334</v>
      </c>
      <c r="N11" s="54">
        <f t="shared" si="5"/>
        <v>50.041666666666664</v>
      </c>
      <c r="O11" s="58">
        <f t="shared" si="6"/>
        <v>0.04050190530823339</v>
      </c>
      <c r="P11" s="59">
        <f t="shared" si="7"/>
        <v>258.0497892903474</v>
      </c>
      <c r="Q11" s="59">
        <f t="shared" si="8"/>
        <v>82.44705599146883</v>
      </c>
      <c r="R11" s="59">
        <f t="shared" si="9"/>
        <v>82.44705599146883</v>
      </c>
      <c r="S11" s="126" t="s">
        <v>1407</v>
      </c>
    </row>
    <row r="12" spans="1:19" ht="12.75">
      <c r="A12" s="55">
        <v>2320840</v>
      </c>
      <c r="B12" s="69" t="s">
        <v>28</v>
      </c>
      <c r="C12" s="69" t="s">
        <v>29</v>
      </c>
      <c r="D12" s="69"/>
      <c r="E12" s="70"/>
      <c r="F12" s="70"/>
      <c r="G12" s="69"/>
      <c r="H12" s="69" t="s">
        <v>30</v>
      </c>
      <c r="I12" s="54" t="str">
        <f t="shared" si="0"/>
        <v>JN49DT</v>
      </c>
      <c r="J12" s="54">
        <f t="shared" si="1"/>
        <v>8.25</v>
      </c>
      <c r="K12" s="54">
        <f t="shared" si="2"/>
        <v>49.791666666666664</v>
      </c>
      <c r="L12" s="54" t="str">
        <f t="shared" si="3"/>
        <v>JO50WC</v>
      </c>
      <c r="M12" s="54">
        <f t="shared" si="4"/>
        <v>11.833333333333334</v>
      </c>
      <c r="N12" s="54">
        <f t="shared" si="5"/>
        <v>50.083333333333336</v>
      </c>
      <c r="O12" s="58">
        <f t="shared" si="6"/>
        <v>0.04056936473584449</v>
      </c>
      <c r="P12" s="59">
        <f t="shared" si="7"/>
        <v>258.47959354148605</v>
      </c>
      <c r="Q12" s="59">
        <f t="shared" si="8"/>
        <v>81.42329167293617</v>
      </c>
      <c r="R12" s="59">
        <f t="shared" si="9"/>
        <v>81.42329167293617</v>
      </c>
      <c r="S12" s="126" t="s">
        <v>1407</v>
      </c>
    </row>
    <row r="13" spans="1:19" ht="12.75">
      <c r="A13" s="55">
        <v>2320845</v>
      </c>
      <c r="B13" s="69" t="s">
        <v>22</v>
      </c>
      <c r="C13" s="69" t="s">
        <v>23</v>
      </c>
      <c r="D13" s="69"/>
      <c r="E13" s="70"/>
      <c r="F13" s="70"/>
      <c r="G13" s="69"/>
      <c r="H13" s="69" t="s">
        <v>24</v>
      </c>
      <c r="I13" s="54" t="str">
        <f t="shared" si="0"/>
        <v>JN49DT</v>
      </c>
      <c r="J13" s="54">
        <f t="shared" si="1"/>
        <v>8.25</v>
      </c>
      <c r="K13" s="54">
        <f t="shared" si="2"/>
        <v>49.791666666666664</v>
      </c>
      <c r="L13" s="54" t="str">
        <f t="shared" si="3"/>
        <v>JO61EH</v>
      </c>
      <c r="M13" s="54">
        <f t="shared" si="4"/>
        <v>12.333333333333334</v>
      </c>
      <c r="N13" s="54">
        <f t="shared" si="5"/>
        <v>51.291666666666664</v>
      </c>
      <c r="O13" s="58">
        <f t="shared" si="6"/>
        <v>0.05230277489152435</v>
      </c>
      <c r="P13" s="59">
        <f t="shared" si="7"/>
        <v>333.2366696663691</v>
      </c>
      <c r="Q13" s="59">
        <f t="shared" si="8"/>
        <v>58.40532937754696</v>
      </c>
      <c r="R13" s="59">
        <f t="shared" si="9"/>
        <v>58.40532937754696</v>
      </c>
      <c r="S13" s="126"/>
    </row>
    <row r="14" spans="1:19" ht="12.75">
      <c r="A14" s="55">
        <v>2320845</v>
      </c>
      <c r="B14" s="69" t="s">
        <v>61</v>
      </c>
      <c r="C14" s="69" t="s">
        <v>62</v>
      </c>
      <c r="D14" s="69"/>
      <c r="E14" s="70"/>
      <c r="F14" s="70"/>
      <c r="G14" s="69"/>
      <c r="H14" s="69"/>
      <c r="I14" s="54" t="str">
        <f t="shared" si="0"/>
        <v>JN49DT</v>
      </c>
      <c r="J14" s="54">
        <f t="shared" si="1"/>
        <v>8.25</v>
      </c>
      <c r="K14" s="54">
        <f t="shared" si="2"/>
        <v>49.791666666666664</v>
      </c>
      <c r="L14" s="54" t="str">
        <f t="shared" si="3"/>
        <v>JO61JB</v>
      </c>
      <c r="M14" s="54">
        <f t="shared" si="4"/>
        <v>12.75</v>
      </c>
      <c r="N14" s="54">
        <f t="shared" si="5"/>
        <v>51.041666666666664</v>
      </c>
      <c r="O14" s="58">
        <f t="shared" si="6"/>
        <v>0.0545822542038128</v>
      </c>
      <c r="P14" s="59">
        <f t="shared" si="7"/>
        <v>347.7599162087525</v>
      </c>
      <c r="Q14" s="59">
        <f t="shared" si="8"/>
        <v>64.72259254675106</v>
      </c>
      <c r="R14" s="59">
        <f t="shared" si="9"/>
        <v>64.72259254675106</v>
      </c>
      <c r="S14" s="126" t="s">
        <v>1407</v>
      </c>
    </row>
    <row r="15" spans="1:19" ht="12.75">
      <c r="A15" s="55">
        <v>2320850</v>
      </c>
      <c r="B15" s="69" t="s">
        <v>196</v>
      </c>
      <c r="C15" s="69" t="s">
        <v>130</v>
      </c>
      <c r="D15" s="69"/>
      <c r="E15" s="70"/>
      <c r="F15" s="70"/>
      <c r="G15" s="69"/>
      <c r="H15" s="69" t="s">
        <v>131</v>
      </c>
      <c r="I15" s="54" t="str">
        <f t="shared" si="0"/>
        <v>JN49DT</v>
      </c>
      <c r="J15" s="54">
        <f t="shared" si="1"/>
        <v>8.25</v>
      </c>
      <c r="K15" s="54">
        <f t="shared" si="2"/>
        <v>49.791666666666664</v>
      </c>
      <c r="L15" s="54" t="str">
        <f t="shared" si="3"/>
        <v>JO31JK</v>
      </c>
      <c r="M15" s="54">
        <f t="shared" si="4"/>
        <v>6.75</v>
      </c>
      <c r="N15" s="54">
        <f t="shared" si="5"/>
        <v>51.416666666666664</v>
      </c>
      <c r="O15" s="58">
        <f t="shared" si="6"/>
        <v>0.0328687203664928</v>
      </c>
      <c r="P15" s="59">
        <f t="shared" si="7"/>
        <v>209.41647807103558</v>
      </c>
      <c r="Q15" s="59">
        <f t="shared" si="8"/>
        <v>29.786650493890136</v>
      </c>
      <c r="R15" s="59">
        <f t="shared" si="9"/>
        <v>330.21334950610986</v>
      </c>
      <c r="S15" s="126" t="s">
        <v>1407</v>
      </c>
    </row>
    <row r="16" spans="1:19" ht="12.75">
      <c r="A16" s="55">
        <v>2320850</v>
      </c>
      <c r="B16" s="69" t="s">
        <v>197</v>
      </c>
      <c r="C16" s="69" t="s">
        <v>33</v>
      </c>
      <c r="D16" s="69"/>
      <c r="E16" s="70"/>
      <c r="F16" s="70"/>
      <c r="G16" s="69"/>
      <c r="H16" s="69" t="s">
        <v>34</v>
      </c>
      <c r="I16" s="54" t="str">
        <f t="shared" si="0"/>
        <v>JN49DT</v>
      </c>
      <c r="J16" s="54">
        <f t="shared" si="1"/>
        <v>8.25</v>
      </c>
      <c r="K16" s="54">
        <f t="shared" si="2"/>
        <v>49.791666666666664</v>
      </c>
      <c r="L16" s="54" t="str">
        <f t="shared" si="3"/>
        <v>JO62LJ</v>
      </c>
      <c r="M16" s="54">
        <f t="shared" si="4"/>
        <v>12.916666666666666</v>
      </c>
      <c r="N16" s="54">
        <f t="shared" si="5"/>
        <v>52.375</v>
      </c>
      <c r="O16" s="58">
        <f t="shared" si="6"/>
        <v>0.06817196025755656</v>
      </c>
      <c r="P16" s="59">
        <f t="shared" si="7"/>
        <v>434.34401038897016</v>
      </c>
      <c r="Q16" s="59">
        <f t="shared" si="8"/>
        <v>46.81472952473861</v>
      </c>
      <c r="R16" s="59">
        <f t="shared" si="9"/>
        <v>46.81472952473861</v>
      </c>
      <c r="S16" s="126" t="s">
        <v>1407</v>
      </c>
    </row>
    <row r="17" spans="1:19" ht="12.75">
      <c r="A17" s="55">
        <v>2320855</v>
      </c>
      <c r="B17" s="69" t="s">
        <v>198</v>
      </c>
      <c r="C17" s="69" t="s">
        <v>199</v>
      </c>
      <c r="D17" s="69"/>
      <c r="E17" s="70"/>
      <c r="F17" s="70"/>
      <c r="G17" s="69"/>
      <c r="H17" s="69" t="s">
        <v>200</v>
      </c>
      <c r="I17" s="54" t="str">
        <f t="shared" si="0"/>
        <v>JN49DT</v>
      </c>
      <c r="J17" s="54">
        <f t="shared" si="1"/>
        <v>8.25</v>
      </c>
      <c r="K17" s="54">
        <f t="shared" si="2"/>
        <v>49.791666666666664</v>
      </c>
      <c r="L17" s="54" t="str">
        <f t="shared" si="3"/>
        <v>JN48WP</v>
      </c>
      <c r="M17" s="54">
        <f t="shared" si="4"/>
        <v>9.833333333333334</v>
      </c>
      <c r="N17" s="54">
        <f t="shared" si="5"/>
        <v>48.625</v>
      </c>
      <c r="O17" s="58">
        <f t="shared" si="6"/>
        <v>0.02721195368844964</v>
      </c>
      <c r="P17" s="59">
        <f t="shared" si="7"/>
        <v>173.3755205352192</v>
      </c>
      <c r="Q17" s="59">
        <f t="shared" si="8"/>
        <v>137.8369474133642</v>
      </c>
      <c r="R17" s="59">
        <f t="shared" si="9"/>
        <v>137.8369474133642</v>
      </c>
      <c r="S17" s="126" t="s">
        <v>1407</v>
      </c>
    </row>
    <row r="18" spans="1:19" ht="12.75">
      <c r="A18" s="55">
        <v>2320865</v>
      </c>
      <c r="B18" s="69" t="s">
        <v>201</v>
      </c>
      <c r="C18" s="69" t="s">
        <v>202</v>
      </c>
      <c r="D18" s="69"/>
      <c r="E18" s="70"/>
      <c r="F18" s="70"/>
      <c r="G18" s="69"/>
      <c r="H18" s="69" t="s">
        <v>203</v>
      </c>
      <c r="I18" s="54" t="str">
        <f t="shared" si="0"/>
        <v>JN49DT</v>
      </c>
      <c r="J18" s="54">
        <f t="shared" si="1"/>
        <v>8.25</v>
      </c>
      <c r="K18" s="54">
        <f t="shared" si="2"/>
        <v>49.791666666666664</v>
      </c>
      <c r="L18" s="54" t="str">
        <f t="shared" si="3"/>
        <v>JN48JC</v>
      </c>
      <c r="M18" s="54">
        <f t="shared" si="4"/>
        <v>8.75</v>
      </c>
      <c r="N18" s="54">
        <f t="shared" si="5"/>
        <v>48.083333333333336</v>
      </c>
      <c r="O18" s="58">
        <f t="shared" si="6"/>
        <v>0.030361888652078672</v>
      </c>
      <c r="P18" s="59">
        <f t="shared" si="7"/>
        <v>193.44470116898884</v>
      </c>
      <c r="Q18" s="59">
        <f t="shared" si="8"/>
        <v>168.92823138729221</v>
      </c>
      <c r="R18" s="59">
        <f t="shared" si="9"/>
        <v>168.92823138729221</v>
      </c>
      <c r="S18" s="126" t="s">
        <v>1407</v>
      </c>
    </row>
    <row r="19" spans="1:19" ht="12.75">
      <c r="A19" s="55">
        <v>2320870</v>
      </c>
      <c r="B19" s="69" t="s">
        <v>141</v>
      </c>
      <c r="C19" s="69" t="s">
        <v>142</v>
      </c>
      <c r="D19" s="69"/>
      <c r="E19" s="70"/>
      <c r="F19" s="70"/>
      <c r="G19" s="69"/>
      <c r="H19" s="69" t="s">
        <v>143</v>
      </c>
      <c r="I19" s="54" t="str">
        <f t="shared" si="0"/>
        <v>JN49DT</v>
      </c>
      <c r="J19" s="54">
        <f t="shared" si="1"/>
        <v>8.25</v>
      </c>
      <c r="K19" s="54">
        <f t="shared" si="2"/>
        <v>49.791666666666664</v>
      </c>
      <c r="L19" s="54" t="str">
        <f t="shared" si="3"/>
        <v>JO32WH</v>
      </c>
      <c r="M19" s="54">
        <f t="shared" si="4"/>
        <v>7.833333333333333</v>
      </c>
      <c r="N19" s="54">
        <f t="shared" si="5"/>
        <v>52.291666666666664</v>
      </c>
      <c r="O19" s="58">
        <f t="shared" si="6"/>
        <v>0.04387194374615411</v>
      </c>
      <c r="P19" s="59">
        <f t="shared" si="7"/>
        <v>279.5213151898717</v>
      </c>
      <c r="Q19" s="59">
        <f t="shared" si="8"/>
        <v>5.820791880847639</v>
      </c>
      <c r="R19" s="59">
        <f t="shared" si="9"/>
        <v>354.17920811915235</v>
      </c>
      <c r="S19" s="126" t="s">
        <v>1407</v>
      </c>
    </row>
    <row r="20" spans="1:19" ht="12.75">
      <c r="A20" s="55">
        <v>2320870</v>
      </c>
      <c r="B20" s="69" t="s">
        <v>144</v>
      </c>
      <c r="C20" s="69" t="s">
        <v>145</v>
      </c>
      <c r="D20" s="69"/>
      <c r="E20" s="70"/>
      <c r="F20" s="70"/>
      <c r="G20" s="69"/>
      <c r="H20" s="69" t="s">
        <v>143</v>
      </c>
      <c r="I20" s="54" t="str">
        <f t="shared" si="0"/>
        <v>JN49DT</v>
      </c>
      <c r="J20" s="54">
        <f t="shared" si="1"/>
        <v>8.25</v>
      </c>
      <c r="K20" s="54">
        <f t="shared" si="2"/>
        <v>49.791666666666664</v>
      </c>
      <c r="L20" s="54" t="str">
        <f t="shared" si="3"/>
        <v>JO32VG</v>
      </c>
      <c r="M20" s="54">
        <f t="shared" si="4"/>
        <v>7.75</v>
      </c>
      <c r="N20" s="54">
        <f t="shared" si="5"/>
        <v>52.25</v>
      </c>
      <c r="O20" s="58">
        <f t="shared" si="6"/>
        <v>0.043255441770204905</v>
      </c>
      <c r="P20" s="59">
        <f t="shared" si="7"/>
        <v>275.5933961505065</v>
      </c>
      <c r="Q20" s="59">
        <f t="shared" si="8"/>
        <v>7.09701763444317</v>
      </c>
      <c r="R20" s="59">
        <f t="shared" si="9"/>
        <v>352.90298236555685</v>
      </c>
      <c r="S20" s="126" t="s">
        <v>1407</v>
      </c>
    </row>
    <row r="21" spans="1:19" ht="12.75">
      <c r="A21" s="55">
        <v>2320880</v>
      </c>
      <c r="B21" s="69" t="s">
        <v>204</v>
      </c>
      <c r="C21" s="69" t="s">
        <v>205</v>
      </c>
      <c r="D21" s="69"/>
      <c r="E21" s="70"/>
      <c r="F21" s="70"/>
      <c r="G21" s="69"/>
      <c r="H21" s="69" t="s">
        <v>206</v>
      </c>
      <c r="I21" s="54" t="str">
        <f t="shared" si="0"/>
        <v>JN49DT</v>
      </c>
      <c r="J21" s="54">
        <f t="shared" si="1"/>
        <v>8.25</v>
      </c>
      <c r="K21" s="54">
        <f t="shared" si="2"/>
        <v>49.791666666666664</v>
      </c>
      <c r="L21" s="54" t="str">
        <f t="shared" si="3"/>
        <v>JO41ED</v>
      </c>
      <c r="M21" s="54">
        <f t="shared" si="4"/>
        <v>8.333333333333334</v>
      </c>
      <c r="N21" s="54">
        <f t="shared" si="5"/>
        <v>51.125</v>
      </c>
      <c r="O21" s="58">
        <f t="shared" si="6"/>
        <v>0.02328946675309762</v>
      </c>
      <c r="P21" s="59">
        <f t="shared" si="7"/>
        <v>148.38417952401088</v>
      </c>
      <c r="Q21" s="59">
        <f t="shared" si="8"/>
        <v>2.2465120077146508</v>
      </c>
      <c r="R21" s="59">
        <f t="shared" si="9"/>
        <v>2.2465120077146508</v>
      </c>
      <c r="S21" s="126" t="s">
        <v>1407</v>
      </c>
    </row>
    <row r="22" spans="1:19" ht="12.75">
      <c r="A22" s="55">
        <v>2320880</v>
      </c>
      <c r="B22" s="69" t="s">
        <v>66</v>
      </c>
      <c r="C22" s="69" t="s">
        <v>67</v>
      </c>
      <c r="D22" s="69"/>
      <c r="E22" s="70"/>
      <c r="F22" s="70"/>
      <c r="G22" s="69"/>
      <c r="H22" s="69" t="s">
        <v>68</v>
      </c>
      <c r="I22" s="54" t="str">
        <f t="shared" si="0"/>
        <v>JN49DT</v>
      </c>
      <c r="J22" s="54">
        <f t="shared" si="1"/>
        <v>8.25</v>
      </c>
      <c r="K22" s="54">
        <f t="shared" si="2"/>
        <v>49.791666666666664</v>
      </c>
      <c r="L22" s="54" t="str">
        <f t="shared" si="3"/>
        <v>JO42XB</v>
      </c>
      <c r="M22" s="54">
        <f t="shared" si="4"/>
        <v>9.916666666666666</v>
      </c>
      <c r="N22" s="54">
        <f t="shared" si="5"/>
        <v>52.041666666666664</v>
      </c>
      <c r="O22" s="58">
        <f t="shared" si="6"/>
        <v>0.04333811586142633</v>
      </c>
      <c r="P22" s="59">
        <f t="shared" si="7"/>
        <v>276.12013758790556</v>
      </c>
      <c r="Q22" s="59">
        <f t="shared" si="8"/>
        <v>24.388535536727147</v>
      </c>
      <c r="R22" s="59">
        <f t="shared" si="9"/>
        <v>24.388535536727147</v>
      </c>
      <c r="S22" s="126" t="s">
        <v>1407</v>
      </c>
    </row>
    <row r="23" spans="1:19" ht="12.75">
      <c r="A23" s="55">
        <v>2320883</v>
      </c>
      <c r="B23" s="69" t="s">
        <v>152</v>
      </c>
      <c r="C23" s="69" t="s">
        <v>153</v>
      </c>
      <c r="D23" s="69"/>
      <c r="E23" s="70"/>
      <c r="F23" s="70"/>
      <c r="G23" s="69"/>
      <c r="H23" s="69" t="s">
        <v>154</v>
      </c>
      <c r="I23" s="54" t="str">
        <f t="shared" si="0"/>
        <v>JN49DT</v>
      </c>
      <c r="J23" s="54">
        <f t="shared" si="1"/>
        <v>8.25</v>
      </c>
      <c r="K23" s="54">
        <f t="shared" si="2"/>
        <v>49.791666666666664</v>
      </c>
      <c r="L23" s="54" t="str">
        <f t="shared" si="3"/>
        <v>JN68GI</v>
      </c>
      <c r="M23" s="54">
        <f t="shared" si="4"/>
        <v>12.5</v>
      </c>
      <c r="N23" s="54">
        <f t="shared" si="5"/>
        <v>48.333333333333336</v>
      </c>
      <c r="O23" s="58">
        <f t="shared" si="6"/>
        <v>0.05485293373880773</v>
      </c>
      <c r="P23" s="59">
        <f t="shared" si="7"/>
        <v>349.4844967300657</v>
      </c>
      <c r="Q23" s="59">
        <f t="shared" si="8"/>
        <v>116.02324031392764</v>
      </c>
      <c r="R23" s="59">
        <f t="shared" si="9"/>
        <v>116.02324031392764</v>
      </c>
      <c r="S23" s="126" t="s">
        <v>1407</v>
      </c>
    </row>
    <row r="24" spans="1:19" ht="12.75">
      <c r="A24" s="55">
        <v>2320885</v>
      </c>
      <c r="B24" s="69" t="s">
        <v>155</v>
      </c>
      <c r="C24" s="69" t="s">
        <v>156</v>
      </c>
      <c r="D24" s="69"/>
      <c r="E24" s="70"/>
      <c r="F24" s="70"/>
      <c r="G24" s="69"/>
      <c r="H24" s="69" t="s">
        <v>157</v>
      </c>
      <c r="I24" s="54" t="str">
        <f t="shared" si="0"/>
        <v>JN49DT</v>
      </c>
      <c r="J24" s="54">
        <f t="shared" si="1"/>
        <v>8.25</v>
      </c>
      <c r="K24" s="54">
        <f t="shared" si="2"/>
        <v>49.791666666666664</v>
      </c>
      <c r="L24" s="54" t="str">
        <f t="shared" si="3"/>
        <v>JO61UA</v>
      </c>
      <c r="M24" s="54">
        <f t="shared" si="4"/>
        <v>13.666666666666666</v>
      </c>
      <c r="N24" s="54">
        <f t="shared" si="5"/>
        <v>51</v>
      </c>
      <c r="O24" s="58">
        <f t="shared" si="6"/>
        <v>0.06383168885392032</v>
      </c>
      <c r="P24" s="59">
        <f t="shared" si="7"/>
        <v>406.6908391949826</v>
      </c>
      <c r="Q24" s="59">
        <f t="shared" si="8"/>
        <v>68.63945254668629</v>
      </c>
      <c r="R24" s="59">
        <f t="shared" si="9"/>
        <v>68.63945254668629</v>
      </c>
      <c r="S24" s="126" t="s">
        <v>1407</v>
      </c>
    </row>
    <row r="25" spans="1:19" ht="12.75">
      <c r="A25" s="55">
        <v>2320899</v>
      </c>
      <c r="B25" s="69" t="s">
        <v>132</v>
      </c>
      <c r="C25" s="69" t="s">
        <v>133</v>
      </c>
      <c r="D25" s="69"/>
      <c r="E25" s="70"/>
      <c r="F25" s="70"/>
      <c r="G25" s="69"/>
      <c r="H25" s="69" t="s">
        <v>134</v>
      </c>
      <c r="I25" s="54" t="str">
        <f t="shared" si="0"/>
        <v>JN49DT</v>
      </c>
      <c r="J25" s="54">
        <f t="shared" si="1"/>
        <v>8.25</v>
      </c>
      <c r="K25" s="54">
        <f t="shared" si="2"/>
        <v>49.791666666666664</v>
      </c>
      <c r="L25" s="54" t="str">
        <f t="shared" si="3"/>
        <v>JO31SK</v>
      </c>
      <c r="M25" s="54">
        <f t="shared" si="4"/>
        <v>7.5</v>
      </c>
      <c r="N25" s="54">
        <f t="shared" si="5"/>
        <v>51.416666666666664</v>
      </c>
      <c r="O25" s="58">
        <f t="shared" si="6"/>
        <v>0.02955292270903276</v>
      </c>
      <c r="P25" s="59">
        <f t="shared" si="7"/>
        <v>188.2905364560604</v>
      </c>
      <c r="Q25" s="59">
        <f t="shared" si="8"/>
        <v>16.03762740399827</v>
      </c>
      <c r="R25" s="59">
        <f t="shared" si="9"/>
        <v>343.9623725960017</v>
      </c>
      <c r="S25" s="126" t="s">
        <v>1407</v>
      </c>
    </row>
    <row r="26" spans="1:19" ht="12.75">
      <c r="A26" s="55">
        <v>2320900</v>
      </c>
      <c r="B26" s="69" t="s">
        <v>12</v>
      </c>
      <c r="C26" s="69" t="s">
        <v>13</v>
      </c>
      <c r="D26" s="69"/>
      <c r="E26" s="70"/>
      <c r="F26" s="70"/>
      <c r="G26" s="69"/>
      <c r="H26" s="69" t="s">
        <v>14</v>
      </c>
      <c r="I26" s="54" t="str">
        <f t="shared" si="0"/>
        <v>JN49DT</v>
      </c>
      <c r="J26" s="54">
        <f t="shared" si="1"/>
        <v>8.25</v>
      </c>
      <c r="K26" s="54">
        <f t="shared" si="2"/>
        <v>49.791666666666664</v>
      </c>
      <c r="L26" s="54" t="str">
        <f t="shared" si="3"/>
        <v>JO30DU</v>
      </c>
      <c r="M26" s="54">
        <f t="shared" si="4"/>
        <v>6.25</v>
      </c>
      <c r="N26" s="54">
        <f t="shared" si="5"/>
        <v>50.833333333333336</v>
      </c>
      <c r="O26" s="58">
        <f t="shared" si="6"/>
        <v>0.028763376870753143</v>
      </c>
      <c r="P26" s="59">
        <f t="shared" si="7"/>
        <v>183.2601030566295</v>
      </c>
      <c r="Q26" s="59">
        <f t="shared" si="8"/>
        <v>50.0334219919804</v>
      </c>
      <c r="R26" s="59">
        <f t="shared" si="9"/>
        <v>309.9665780080196</v>
      </c>
      <c r="S26" s="126" t="s">
        <v>1407</v>
      </c>
    </row>
    <row r="27" spans="1:19" ht="12.75">
      <c r="A27" s="55">
        <v>2320900</v>
      </c>
      <c r="B27" s="69" t="s">
        <v>169</v>
      </c>
      <c r="C27" s="69" t="s">
        <v>170</v>
      </c>
      <c r="D27" s="69"/>
      <c r="E27" s="70"/>
      <c r="F27" s="70"/>
      <c r="G27" s="69"/>
      <c r="H27" s="69" t="s">
        <v>171</v>
      </c>
      <c r="I27" s="54" t="str">
        <f t="shared" si="0"/>
        <v>JN49DT</v>
      </c>
      <c r="J27" s="54">
        <f t="shared" si="1"/>
        <v>8.25</v>
      </c>
      <c r="K27" s="54">
        <f t="shared" si="2"/>
        <v>49.791666666666664</v>
      </c>
      <c r="L27" s="54" t="str">
        <f t="shared" si="3"/>
        <v>JN48FX</v>
      </c>
      <c r="M27" s="54">
        <f t="shared" si="4"/>
        <v>8.416666666666666</v>
      </c>
      <c r="N27" s="54">
        <f t="shared" si="5"/>
        <v>48.958333333333336</v>
      </c>
      <c r="O27" s="58">
        <f t="shared" si="6"/>
        <v>0.014667199685924226</v>
      </c>
      <c r="P27" s="59">
        <f t="shared" si="7"/>
        <v>93.44912935892903</v>
      </c>
      <c r="Q27" s="59">
        <f t="shared" si="8"/>
        <v>172.5173107519956</v>
      </c>
      <c r="R27" s="59">
        <f t="shared" si="9"/>
        <v>172.5173107519956</v>
      </c>
      <c r="S27" s="126" t="s">
        <v>1407</v>
      </c>
    </row>
    <row r="28" spans="1:19" ht="12.75">
      <c r="A28" s="55">
        <v>2320905</v>
      </c>
      <c r="B28" s="69" t="s">
        <v>69</v>
      </c>
      <c r="C28" s="69" t="s">
        <v>70</v>
      </c>
      <c r="D28" s="69"/>
      <c r="E28" s="70"/>
      <c r="F28" s="70"/>
      <c r="G28" s="69"/>
      <c r="H28" s="69" t="s">
        <v>71</v>
      </c>
      <c r="I28" s="54" t="str">
        <f t="shared" si="0"/>
        <v>JN49DT</v>
      </c>
      <c r="J28" s="54">
        <f t="shared" si="1"/>
        <v>8.25</v>
      </c>
      <c r="K28" s="54">
        <f t="shared" si="2"/>
        <v>49.791666666666664</v>
      </c>
      <c r="L28" s="54" t="str">
        <f t="shared" si="3"/>
        <v>JO50FU</v>
      </c>
      <c r="M28" s="54">
        <f t="shared" si="4"/>
        <v>10.416666666666666</v>
      </c>
      <c r="N28" s="54">
        <f t="shared" si="5"/>
        <v>50.833333333333336</v>
      </c>
      <c r="O28" s="58">
        <f t="shared" si="6"/>
        <v>0.0302254180958077</v>
      </c>
      <c r="P28" s="59">
        <f t="shared" si="7"/>
        <v>192.5752063138196</v>
      </c>
      <c r="Q28" s="59">
        <f t="shared" si="8"/>
        <v>52.19569808090983</v>
      </c>
      <c r="R28" s="59">
        <f t="shared" si="9"/>
        <v>52.19569808090983</v>
      </c>
      <c r="S28" s="126" t="s">
        <v>1407</v>
      </c>
    </row>
    <row r="29" spans="1:19" ht="12.75">
      <c r="A29" s="55">
        <v>2320912</v>
      </c>
      <c r="B29" s="69" t="s">
        <v>25</v>
      </c>
      <c r="C29" s="69" t="s">
        <v>26</v>
      </c>
      <c r="D29" s="69"/>
      <c r="E29" s="70"/>
      <c r="F29" s="70"/>
      <c r="G29" s="69"/>
      <c r="H29" s="69" t="s">
        <v>27</v>
      </c>
      <c r="I29" s="54" t="str">
        <f t="shared" si="0"/>
        <v>JN49DT</v>
      </c>
      <c r="J29" s="54">
        <f t="shared" si="1"/>
        <v>8.25</v>
      </c>
      <c r="K29" s="54">
        <f t="shared" si="2"/>
        <v>49.791666666666664</v>
      </c>
      <c r="L29" s="54" t="str">
        <f t="shared" si="3"/>
        <v>JO41RD</v>
      </c>
      <c r="M29" s="54">
        <f t="shared" si="4"/>
        <v>9.416666666666666</v>
      </c>
      <c r="N29" s="54">
        <f t="shared" si="5"/>
        <v>51.125</v>
      </c>
      <c r="O29" s="58">
        <f t="shared" si="6"/>
        <v>0.026637310694961336</v>
      </c>
      <c r="P29" s="59">
        <f t="shared" si="7"/>
        <v>169.71429763080715</v>
      </c>
      <c r="Q29" s="59">
        <f t="shared" si="8"/>
        <v>28.671909837096777</v>
      </c>
      <c r="R29" s="59">
        <f t="shared" si="9"/>
        <v>28.671909837096777</v>
      </c>
      <c r="S29" s="126" t="s">
        <v>1407</v>
      </c>
    </row>
    <row r="30" spans="1:19" ht="12.75">
      <c r="A30" s="55">
        <v>2320915</v>
      </c>
      <c r="B30" s="69" t="s">
        <v>78</v>
      </c>
      <c r="C30" s="69" t="s">
        <v>79</v>
      </c>
      <c r="D30" s="69"/>
      <c r="E30" s="70"/>
      <c r="F30" s="70"/>
      <c r="G30" s="69"/>
      <c r="H30" s="69" t="s">
        <v>80</v>
      </c>
      <c r="I30" s="54" t="str">
        <f aca="true" t="shared" si="10" ref="I30:I76">UPPER($C$2)</f>
        <v>JN49DT</v>
      </c>
      <c r="J30" s="54">
        <f aca="true" t="shared" si="11" ref="J30:J76">(CODE(MID(I30,1,1))-74)*20+MID(I30,3,1)*2+(CODE(MID(I30,5,1))-65)/12</f>
        <v>8.25</v>
      </c>
      <c r="K30" s="54">
        <f aca="true" t="shared" si="12" ref="K30:K76">(CODE(MID(I30,2,1))-74)*10+MID(I30,4,1)*1+(CODE(MID(I30,6,1))-65)/24</f>
        <v>49.791666666666664</v>
      </c>
      <c r="L30" s="54" t="str">
        <f aca="true" t="shared" si="13" ref="L30:L76">UPPER(C30)</f>
        <v>JO42FA</v>
      </c>
      <c r="M30" s="54">
        <f aca="true" t="shared" si="14" ref="M30:M76">(CODE(MID(L30,1,1))-74)*20+MID(L30,3,1)*2+(CODE(MID(L30,5,1))-65)/12</f>
        <v>8.416666666666666</v>
      </c>
      <c r="N30" s="54">
        <f aca="true" t="shared" si="15" ref="N30:N76">(CODE(MID(L30,2,1))-74)*10+MID(L30,4,1)*1+(CODE(MID(L30,6,1))-65)/24</f>
        <v>52</v>
      </c>
      <c r="O30" s="58">
        <f aca="true" t="shared" si="16" ref="O30:O76">ACOS(SIN(N30*PI()/180)*SIN(K30*PI()/180)+COS(N30*PI()/180)*COS(K30*PI()/180)*COS((J30-M30)*PI()/180))</f>
        <v>0.038586301699834236</v>
      </c>
      <c r="P30" s="59">
        <f t="shared" si="7"/>
        <v>245.84490402015388</v>
      </c>
      <c r="Q30" s="59">
        <f aca="true" t="shared" si="17" ref="Q30:Q76">ACOS((SIN(N30*PI()/180)-SIN(K30*PI()/180)*COS(O30))/(COS(K30*PI()/180)*SIN(O30)))*180/PI()</f>
        <v>2.6608528423038633</v>
      </c>
      <c r="R30" s="59">
        <f t="shared" si="9"/>
        <v>2.6608528423038633</v>
      </c>
      <c r="S30" s="126" t="s">
        <v>1407</v>
      </c>
    </row>
    <row r="31" spans="1:19" ht="12.75">
      <c r="A31" s="55">
        <v>2320920</v>
      </c>
      <c r="B31" s="69" t="s">
        <v>93</v>
      </c>
      <c r="C31" s="69" t="s">
        <v>94</v>
      </c>
      <c r="D31" s="69"/>
      <c r="E31" s="70"/>
      <c r="F31" s="70"/>
      <c r="G31" s="69"/>
      <c r="H31" s="69" t="s">
        <v>95</v>
      </c>
      <c r="I31" s="54" t="str">
        <f t="shared" si="10"/>
        <v>JN49DT</v>
      </c>
      <c r="J31" s="54">
        <f t="shared" si="11"/>
        <v>8.25</v>
      </c>
      <c r="K31" s="54">
        <f t="shared" si="12"/>
        <v>49.791666666666664</v>
      </c>
      <c r="L31" s="54" t="str">
        <f t="shared" si="13"/>
        <v>JO54IF</v>
      </c>
      <c r="M31" s="54">
        <f t="shared" si="14"/>
        <v>10.666666666666666</v>
      </c>
      <c r="N31" s="54">
        <f t="shared" si="15"/>
        <v>54.208333333333336</v>
      </c>
      <c r="O31" s="58">
        <f t="shared" si="16"/>
        <v>0.08132924923754326</v>
      </c>
      <c r="P31" s="59">
        <f t="shared" si="7"/>
        <v>518.1730456671594</v>
      </c>
      <c r="Q31" s="59">
        <f t="shared" si="17"/>
        <v>17.6711204757567</v>
      </c>
      <c r="R31" s="59">
        <f t="shared" si="9"/>
        <v>17.6711204757567</v>
      </c>
      <c r="S31" s="126" t="s">
        <v>1407</v>
      </c>
    </row>
    <row r="32" spans="1:19" ht="12.75">
      <c r="A32" s="55">
        <v>2320935</v>
      </c>
      <c r="B32" s="69" t="s">
        <v>207</v>
      </c>
      <c r="C32" s="69" t="s">
        <v>208</v>
      </c>
      <c r="D32" s="69"/>
      <c r="E32" s="70"/>
      <c r="F32" s="70"/>
      <c r="G32" s="69"/>
      <c r="H32" s="69" t="s">
        <v>209</v>
      </c>
      <c r="I32" s="54" t="str">
        <f t="shared" si="10"/>
        <v>JN49DT</v>
      </c>
      <c r="J32" s="54">
        <f t="shared" si="11"/>
        <v>8.25</v>
      </c>
      <c r="K32" s="54">
        <f t="shared" si="12"/>
        <v>49.791666666666664</v>
      </c>
      <c r="L32" s="54" t="str">
        <f t="shared" si="13"/>
        <v>JO40GP</v>
      </c>
      <c r="M32" s="54">
        <f t="shared" si="14"/>
        <v>8.5</v>
      </c>
      <c r="N32" s="54">
        <f t="shared" si="15"/>
        <v>50.625</v>
      </c>
      <c r="O32" s="58">
        <f t="shared" si="16"/>
        <v>0.014810040230117671</v>
      </c>
      <c r="P32" s="59">
        <f t="shared" si="7"/>
        <v>94.35920931814873</v>
      </c>
      <c r="Q32" s="59">
        <f t="shared" si="17"/>
        <v>10.77255203227994</v>
      </c>
      <c r="R32" s="59">
        <f t="shared" si="9"/>
        <v>10.77255203227994</v>
      </c>
      <c r="S32" s="126" t="s">
        <v>1407</v>
      </c>
    </row>
    <row r="33" spans="1:19" ht="12.75">
      <c r="A33" s="55">
        <v>2320940</v>
      </c>
      <c r="B33" s="69" t="s">
        <v>210</v>
      </c>
      <c r="C33" s="69" t="s">
        <v>211</v>
      </c>
      <c r="D33" s="69"/>
      <c r="E33" s="70"/>
      <c r="F33" s="70"/>
      <c r="G33" s="69"/>
      <c r="H33" s="69" t="s">
        <v>212</v>
      </c>
      <c r="I33" s="54" t="str">
        <f t="shared" si="10"/>
        <v>JN49DT</v>
      </c>
      <c r="J33" s="54">
        <f t="shared" si="11"/>
        <v>8.25</v>
      </c>
      <c r="K33" s="54">
        <f t="shared" si="12"/>
        <v>49.791666666666664</v>
      </c>
      <c r="L33" s="54" t="str">
        <f t="shared" si="13"/>
        <v>JO30OQ</v>
      </c>
      <c r="M33" s="54">
        <f t="shared" si="14"/>
        <v>7.166666666666667</v>
      </c>
      <c r="N33" s="54">
        <f t="shared" si="15"/>
        <v>50.666666666666664</v>
      </c>
      <c r="O33" s="58">
        <f t="shared" si="16"/>
        <v>0.01948099533584946</v>
      </c>
      <c r="P33" s="59">
        <f t="shared" si="7"/>
        <v>124.11926558329768</v>
      </c>
      <c r="Q33" s="59">
        <f t="shared" si="17"/>
        <v>37.9651210782847</v>
      </c>
      <c r="R33" s="59">
        <f t="shared" si="9"/>
        <v>322.0348789217153</v>
      </c>
      <c r="S33" s="126" t="s">
        <v>1407</v>
      </c>
    </row>
    <row r="34" spans="1:19" ht="12.75">
      <c r="A34" s="55">
        <v>2320945</v>
      </c>
      <c r="B34" s="69" t="s">
        <v>84</v>
      </c>
      <c r="C34" s="69" t="s">
        <v>85</v>
      </c>
      <c r="D34" s="69"/>
      <c r="E34" s="70"/>
      <c r="F34" s="70"/>
      <c r="G34" s="69"/>
      <c r="H34" s="69" t="s">
        <v>86</v>
      </c>
      <c r="I34" s="54" t="str">
        <f t="shared" si="10"/>
        <v>JN49DT</v>
      </c>
      <c r="J34" s="54">
        <f t="shared" si="11"/>
        <v>8.25</v>
      </c>
      <c r="K34" s="54">
        <f t="shared" si="12"/>
        <v>49.791666666666664</v>
      </c>
      <c r="L34" s="54" t="str">
        <f t="shared" si="13"/>
        <v>JO40JC</v>
      </c>
      <c r="M34" s="54">
        <f t="shared" si="14"/>
        <v>8.75</v>
      </c>
      <c r="N34" s="54">
        <f t="shared" si="15"/>
        <v>50.083333333333336</v>
      </c>
      <c r="O34" s="58">
        <f t="shared" si="16"/>
        <v>0.0075802460663783044</v>
      </c>
      <c r="P34" s="59">
        <f t="shared" si="7"/>
        <v>48.296021762716094</v>
      </c>
      <c r="Q34" s="59">
        <f t="shared" si="17"/>
        <v>47.62198172321892</v>
      </c>
      <c r="R34" s="59">
        <f t="shared" si="9"/>
        <v>47.62198172321892</v>
      </c>
      <c r="S34" s="126" t="s">
        <v>1407</v>
      </c>
    </row>
    <row r="35" spans="1:19" ht="12.75">
      <c r="A35" s="55">
        <v>2320950</v>
      </c>
      <c r="B35" s="69" t="s">
        <v>213</v>
      </c>
      <c r="C35" s="69" t="s">
        <v>214</v>
      </c>
      <c r="D35" s="69"/>
      <c r="E35" s="70"/>
      <c r="F35" s="70"/>
      <c r="G35" s="69"/>
      <c r="H35" s="69" t="s">
        <v>215</v>
      </c>
      <c r="I35" s="54" t="str">
        <f t="shared" si="10"/>
        <v>JN49DT</v>
      </c>
      <c r="J35" s="54">
        <f t="shared" si="11"/>
        <v>8.25</v>
      </c>
      <c r="K35" s="54">
        <f t="shared" si="12"/>
        <v>49.791666666666664</v>
      </c>
      <c r="L35" s="54" t="str">
        <f t="shared" si="13"/>
        <v>JN47TS</v>
      </c>
      <c r="M35" s="54">
        <f t="shared" si="14"/>
        <v>9.583333333333334</v>
      </c>
      <c r="N35" s="54">
        <f t="shared" si="15"/>
        <v>47.75</v>
      </c>
      <c r="O35" s="58">
        <f t="shared" si="16"/>
        <v>0.038792693499401176</v>
      </c>
      <c r="P35" s="59">
        <f t="shared" si="7"/>
        <v>247.15988809273472</v>
      </c>
      <c r="Q35" s="59">
        <f t="shared" si="17"/>
        <v>156.2087333963952</v>
      </c>
      <c r="R35" s="59">
        <f t="shared" si="9"/>
        <v>156.2087333963952</v>
      </c>
      <c r="S35" s="126" t="s">
        <v>1407</v>
      </c>
    </row>
    <row r="36" spans="1:19" ht="12.75">
      <c r="A36" s="55">
        <v>2320960</v>
      </c>
      <c r="B36" s="69" t="s">
        <v>216</v>
      </c>
      <c r="C36" s="69" t="s">
        <v>217</v>
      </c>
      <c r="D36" s="69"/>
      <c r="E36" s="70"/>
      <c r="F36" s="70"/>
      <c r="G36" s="69"/>
      <c r="H36" s="69" t="s">
        <v>218</v>
      </c>
      <c r="I36" s="54" t="str">
        <f t="shared" si="10"/>
        <v>JN49DT</v>
      </c>
      <c r="J36" s="54">
        <f t="shared" si="11"/>
        <v>8.25</v>
      </c>
      <c r="K36" s="54">
        <f t="shared" si="12"/>
        <v>49.791666666666664</v>
      </c>
      <c r="L36" s="54" t="str">
        <f t="shared" si="13"/>
        <v>JN59AS</v>
      </c>
      <c r="M36" s="54">
        <f t="shared" si="14"/>
        <v>10</v>
      </c>
      <c r="N36" s="54">
        <f t="shared" si="15"/>
        <v>49.75</v>
      </c>
      <c r="O36" s="58">
        <f t="shared" si="16"/>
        <v>0.019739207553166827</v>
      </c>
      <c r="P36" s="59">
        <f t="shared" si="7"/>
        <v>125.7644130834918</v>
      </c>
      <c r="Q36" s="59">
        <f t="shared" si="17"/>
        <v>91.44306821224133</v>
      </c>
      <c r="R36" s="59">
        <f t="shared" si="9"/>
        <v>91.44306821224133</v>
      </c>
      <c r="S36" s="126" t="s">
        <v>1407</v>
      </c>
    </row>
    <row r="37" spans="1:19" ht="12.75">
      <c r="A37" s="55">
        <v>2320965</v>
      </c>
      <c r="B37" s="69" t="s">
        <v>37</v>
      </c>
      <c r="C37" s="69" t="s">
        <v>38</v>
      </c>
      <c r="D37" s="69"/>
      <c r="E37" s="70"/>
      <c r="F37" s="70"/>
      <c r="G37" s="69"/>
      <c r="H37" s="69" t="s">
        <v>39</v>
      </c>
      <c r="I37" s="54" t="str">
        <f t="shared" si="10"/>
        <v>JN49DT</v>
      </c>
      <c r="J37" s="54">
        <f t="shared" si="11"/>
        <v>8.25</v>
      </c>
      <c r="K37" s="54">
        <f t="shared" si="12"/>
        <v>49.791666666666664</v>
      </c>
      <c r="L37" s="54" t="str">
        <f t="shared" si="13"/>
        <v>JN59PL</v>
      </c>
      <c r="M37" s="54">
        <f t="shared" si="14"/>
        <v>11.25</v>
      </c>
      <c r="N37" s="54">
        <f t="shared" si="15"/>
        <v>49.458333333333336</v>
      </c>
      <c r="O37" s="58">
        <f t="shared" si="16"/>
        <v>0.03441094414245449</v>
      </c>
      <c r="P37" s="59">
        <f t="shared" si="7"/>
        <v>219.2424484148203</v>
      </c>
      <c r="Q37" s="59">
        <f t="shared" si="17"/>
        <v>98.58784930399565</v>
      </c>
      <c r="R37" s="59">
        <f t="shared" si="9"/>
        <v>98.58784930399565</v>
      </c>
      <c r="S37" s="126" t="s">
        <v>1407</v>
      </c>
    </row>
    <row r="38" spans="1:19" ht="12.75">
      <c r="A38" s="55">
        <v>2320975</v>
      </c>
      <c r="B38" s="69" t="s">
        <v>219</v>
      </c>
      <c r="C38" s="69" t="s">
        <v>220</v>
      </c>
      <c r="D38" s="69"/>
      <c r="E38" s="70"/>
      <c r="F38" s="70"/>
      <c r="G38" s="69"/>
      <c r="H38" s="69" t="s">
        <v>221</v>
      </c>
      <c r="I38" s="54" t="str">
        <f t="shared" si="10"/>
        <v>JN49DT</v>
      </c>
      <c r="J38" s="54">
        <f t="shared" si="11"/>
        <v>8.25</v>
      </c>
      <c r="K38" s="54">
        <f t="shared" si="12"/>
        <v>49.791666666666664</v>
      </c>
      <c r="L38" s="54" t="str">
        <f t="shared" si="13"/>
        <v>JO31MC</v>
      </c>
      <c r="M38" s="54">
        <f t="shared" si="14"/>
        <v>7</v>
      </c>
      <c r="N38" s="54">
        <f t="shared" si="15"/>
        <v>51.083333333333336</v>
      </c>
      <c r="O38" s="58">
        <f t="shared" si="16"/>
        <v>0.02648129201942262</v>
      </c>
      <c r="P38" s="59">
        <f t="shared" si="7"/>
        <v>168.72025584334733</v>
      </c>
      <c r="Q38" s="59">
        <f t="shared" si="17"/>
        <v>31.16827823046805</v>
      </c>
      <c r="R38" s="59">
        <f t="shared" si="9"/>
        <v>328.83172176953195</v>
      </c>
      <c r="S38" s="126" t="s">
        <v>1407</v>
      </c>
    </row>
    <row r="39" spans="1:19" ht="12.75">
      <c r="A39" s="55">
        <v>2320980</v>
      </c>
      <c r="B39" s="69" t="s">
        <v>180</v>
      </c>
      <c r="C39" s="69" t="s">
        <v>181</v>
      </c>
      <c r="D39" s="69"/>
      <c r="E39" s="70"/>
      <c r="F39" s="70"/>
      <c r="G39" s="69"/>
      <c r="H39" s="69" t="s">
        <v>182</v>
      </c>
      <c r="I39" s="54" t="str">
        <f t="shared" si="10"/>
        <v>JN49DT</v>
      </c>
      <c r="J39" s="54">
        <f t="shared" si="11"/>
        <v>8.25</v>
      </c>
      <c r="K39" s="54">
        <f t="shared" si="12"/>
        <v>49.791666666666664</v>
      </c>
      <c r="L39" s="54" t="str">
        <f t="shared" si="13"/>
        <v>JO31CV</v>
      </c>
      <c r="M39" s="54">
        <f t="shared" si="14"/>
        <v>6.166666666666667</v>
      </c>
      <c r="N39" s="54">
        <f t="shared" si="15"/>
        <v>51.875</v>
      </c>
      <c r="O39" s="58">
        <f t="shared" si="16"/>
        <v>0.04300176984988946</v>
      </c>
      <c r="P39" s="59">
        <f t="shared" si="7"/>
        <v>273.97717624460074</v>
      </c>
      <c r="Q39" s="59">
        <f t="shared" si="17"/>
        <v>31.472109708937325</v>
      </c>
      <c r="R39" s="59">
        <f t="shared" si="9"/>
        <v>328.5278902910627</v>
      </c>
      <c r="S39" s="126" t="s">
        <v>1407</v>
      </c>
    </row>
    <row r="40" spans="1:19" ht="12.75">
      <c r="A40" s="55">
        <v>2320985</v>
      </c>
      <c r="B40" s="69" t="s">
        <v>183</v>
      </c>
      <c r="C40" s="69" t="s">
        <v>167</v>
      </c>
      <c r="D40" s="69"/>
      <c r="E40" s="70"/>
      <c r="F40" s="70"/>
      <c r="G40" s="69"/>
      <c r="H40" s="69" t="s">
        <v>168</v>
      </c>
      <c r="I40" s="54" t="str">
        <f t="shared" si="10"/>
        <v>JN49DT</v>
      </c>
      <c r="J40" s="54">
        <f t="shared" si="11"/>
        <v>8.25</v>
      </c>
      <c r="K40" s="54">
        <f t="shared" si="12"/>
        <v>49.791666666666664</v>
      </c>
      <c r="L40" s="54" t="str">
        <f t="shared" si="13"/>
        <v>JN67CR</v>
      </c>
      <c r="M40" s="54">
        <f t="shared" si="14"/>
        <v>12.166666666666666</v>
      </c>
      <c r="N40" s="54">
        <f t="shared" si="15"/>
        <v>47.708333333333336</v>
      </c>
      <c r="O40" s="58">
        <f t="shared" si="16"/>
        <v>0.05789705560519365</v>
      </c>
      <c r="P40" s="59">
        <f t="shared" si="7"/>
        <v>368.8795103773703</v>
      </c>
      <c r="Q40" s="59">
        <f t="shared" si="17"/>
        <v>127.40891060063373</v>
      </c>
      <c r="R40" s="59">
        <f t="shared" si="9"/>
        <v>127.40891060063373</v>
      </c>
      <c r="S40" s="126" t="s">
        <v>1407</v>
      </c>
    </row>
    <row r="41" spans="1:19" ht="12.75">
      <c r="A41" s="55"/>
      <c r="B41" s="69"/>
      <c r="C41" s="69"/>
      <c r="D41" s="69"/>
      <c r="E41" s="70"/>
      <c r="F41" s="70"/>
      <c r="G41" s="69"/>
      <c r="H41" s="69"/>
      <c r="I41" s="54" t="str">
        <f t="shared" si="10"/>
        <v>JN49DT</v>
      </c>
      <c r="J41" s="54">
        <f t="shared" si="11"/>
        <v>8.25</v>
      </c>
      <c r="K41" s="54">
        <f t="shared" si="12"/>
        <v>49.791666666666664</v>
      </c>
      <c r="L41" s="54">
        <f t="shared" si="13"/>
      </c>
      <c r="M41" s="54" t="e">
        <f t="shared" si="14"/>
        <v>#VALUE!</v>
      </c>
      <c r="N41" s="54" t="e">
        <f t="shared" si="15"/>
        <v>#VALUE!</v>
      </c>
      <c r="O41" s="58" t="e">
        <f t="shared" si="16"/>
        <v>#VALUE!</v>
      </c>
      <c r="P41" s="59">
        <f t="shared" si="7"/>
      </c>
      <c r="Q41" s="59" t="e">
        <f t="shared" si="17"/>
        <v>#VALUE!</v>
      </c>
      <c r="R41" s="59">
        <f t="shared" si="9"/>
      </c>
      <c r="S41" s="126" t="s">
        <v>1407</v>
      </c>
    </row>
    <row r="42" spans="1:19" ht="12.75">
      <c r="A42" s="55"/>
      <c r="B42" s="69"/>
      <c r="C42" s="69"/>
      <c r="D42" s="69"/>
      <c r="E42" s="70"/>
      <c r="F42" s="70"/>
      <c r="G42" s="69"/>
      <c r="H42" s="69"/>
      <c r="I42" s="54" t="str">
        <f t="shared" si="10"/>
        <v>JN49DT</v>
      </c>
      <c r="J42" s="54">
        <f t="shared" si="11"/>
        <v>8.25</v>
      </c>
      <c r="K42" s="54">
        <f t="shared" si="12"/>
        <v>49.791666666666664</v>
      </c>
      <c r="L42" s="54">
        <f t="shared" si="13"/>
      </c>
      <c r="M42" s="54" t="e">
        <f t="shared" si="14"/>
        <v>#VALUE!</v>
      </c>
      <c r="N42" s="54" t="e">
        <f t="shared" si="15"/>
        <v>#VALUE!</v>
      </c>
      <c r="O42" s="58" t="e">
        <f t="shared" si="16"/>
        <v>#VALUE!</v>
      </c>
      <c r="P42" s="59">
        <f t="shared" si="7"/>
      </c>
      <c r="Q42" s="59" t="e">
        <f t="shared" si="17"/>
        <v>#VALUE!</v>
      </c>
      <c r="R42" s="59">
        <f t="shared" si="9"/>
      </c>
      <c r="S42" s="126" t="s">
        <v>1407</v>
      </c>
    </row>
    <row r="43" spans="1:19" ht="12.75">
      <c r="A43" s="55"/>
      <c r="B43" s="69"/>
      <c r="C43" s="69"/>
      <c r="D43" s="69"/>
      <c r="E43" s="70"/>
      <c r="F43" s="70"/>
      <c r="G43" s="69"/>
      <c r="H43" s="69"/>
      <c r="I43" s="54" t="str">
        <f t="shared" si="10"/>
        <v>JN49DT</v>
      </c>
      <c r="J43" s="54">
        <f t="shared" si="11"/>
        <v>8.25</v>
      </c>
      <c r="K43" s="54">
        <f t="shared" si="12"/>
        <v>49.791666666666664</v>
      </c>
      <c r="L43" s="54">
        <f t="shared" si="13"/>
      </c>
      <c r="M43" s="54" t="e">
        <f t="shared" si="14"/>
        <v>#VALUE!</v>
      </c>
      <c r="N43" s="54" t="e">
        <f t="shared" si="15"/>
        <v>#VALUE!</v>
      </c>
      <c r="O43" s="58" t="e">
        <f t="shared" si="16"/>
        <v>#VALUE!</v>
      </c>
      <c r="P43" s="59">
        <f t="shared" si="7"/>
      </c>
      <c r="Q43" s="59" t="e">
        <f t="shared" si="17"/>
        <v>#VALUE!</v>
      </c>
      <c r="R43" s="59">
        <f t="shared" si="9"/>
      </c>
      <c r="S43" s="126" t="s">
        <v>1407</v>
      </c>
    </row>
    <row r="44" spans="1:19" ht="12.75">
      <c r="A44" s="55"/>
      <c r="B44" s="69"/>
      <c r="C44" s="69"/>
      <c r="D44" s="69"/>
      <c r="E44" s="70"/>
      <c r="F44" s="70"/>
      <c r="G44" s="69"/>
      <c r="H44" s="69"/>
      <c r="I44" s="54" t="str">
        <f t="shared" si="10"/>
        <v>JN49DT</v>
      </c>
      <c r="J44" s="54">
        <f t="shared" si="11"/>
        <v>8.25</v>
      </c>
      <c r="K44" s="54">
        <f t="shared" si="12"/>
        <v>49.791666666666664</v>
      </c>
      <c r="L44" s="54">
        <f t="shared" si="13"/>
      </c>
      <c r="M44" s="54" t="e">
        <f t="shared" si="14"/>
        <v>#VALUE!</v>
      </c>
      <c r="N44" s="54" t="e">
        <f t="shared" si="15"/>
        <v>#VALUE!</v>
      </c>
      <c r="O44" s="58" t="e">
        <f t="shared" si="16"/>
        <v>#VALUE!</v>
      </c>
      <c r="P44" s="59">
        <f t="shared" si="7"/>
      </c>
      <c r="Q44" s="59" t="e">
        <f t="shared" si="17"/>
        <v>#VALUE!</v>
      </c>
      <c r="R44" s="59">
        <f t="shared" si="9"/>
      </c>
      <c r="S44" s="126" t="s">
        <v>1407</v>
      </c>
    </row>
    <row r="45" spans="1:19" ht="12.75">
      <c r="A45" s="55"/>
      <c r="B45" s="69"/>
      <c r="C45" s="69"/>
      <c r="D45" s="69"/>
      <c r="E45" s="70"/>
      <c r="F45" s="70"/>
      <c r="G45" s="69"/>
      <c r="H45" s="69"/>
      <c r="I45" s="54" t="str">
        <f t="shared" si="10"/>
        <v>JN49DT</v>
      </c>
      <c r="J45" s="54">
        <f t="shared" si="11"/>
        <v>8.25</v>
      </c>
      <c r="K45" s="54">
        <f t="shared" si="12"/>
        <v>49.791666666666664</v>
      </c>
      <c r="L45" s="54">
        <f t="shared" si="13"/>
      </c>
      <c r="M45" s="54" t="e">
        <f t="shared" si="14"/>
        <v>#VALUE!</v>
      </c>
      <c r="N45" s="54" t="e">
        <f t="shared" si="15"/>
        <v>#VALUE!</v>
      </c>
      <c r="O45" s="58" t="e">
        <f t="shared" si="16"/>
        <v>#VALUE!</v>
      </c>
      <c r="P45" s="59">
        <f t="shared" si="7"/>
      </c>
      <c r="Q45" s="59" t="e">
        <f t="shared" si="17"/>
        <v>#VALUE!</v>
      </c>
      <c r="R45" s="59">
        <f t="shared" si="9"/>
      </c>
      <c r="S45" s="126" t="s">
        <v>1407</v>
      </c>
    </row>
    <row r="46" spans="1:19" ht="12.75">
      <c r="A46" s="55"/>
      <c r="B46" s="69"/>
      <c r="C46" s="69"/>
      <c r="D46" s="69"/>
      <c r="E46" s="70"/>
      <c r="F46" s="70"/>
      <c r="G46" s="69"/>
      <c r="H46" s="69"/>
      <c r="I46" s="54" t="str">
        <f t="shared" si="10"/>
        <v>JN49DT</v>
      </c>
      <c r="J46" s="54">
        <f t="shared" si="11"/>
        <v>8.25</v>
      </c>
      <c r="K46" s="54">
        <f t="shared" si="12"/>
        <v>49.791666666666664</v>
      </c>
      <c r="L46" s="54">
        <f t="shared" si="13"/>
      </c>
      <c r="M46" s="54" t="e">
        <f t="shared" si="14"/>
        <v>#VALUE!</v>
      </c>
      <c r="N46" s="54" t="e">
        <f t="shared" si="15"/>
        <v>#VALUE!</v>
      </c>
      <c r="O46" s="58" t="e">
        <f t="shared" si="16"/>
        <v>#VALUE!</v>
      </c>
      <c r="P46" s="59">
        <f t="shared" si="7"/>
      </c>
      <c r="Q46" s="59" t="e">
        <f t="shared" si="17"/>
        <v>#VALUE!</v>
      </c>
      <c r="R46" s="59">
        <f t="shared" si="9"/>
      </c>
      <c r="S46" s="126" t="s">
        <v>1407</v>
      </c>
    </row>
    <row r="47" spans="1:19" ht="12.75">
      <c r="A47" s="55"/>
      <c r="B47" s="69"/>
      <c r="C47" s="69"/>
      <c r="D47" s="69"/>
      <c r="E47" s="70"/>
      <c r="F47" s="70"/>
      <c r="G47" s="69"/>
      <c r="H47" s="69"/>
      <c r="I47" s="54" t="str">
        <f t="shared" si="10"/>
        <v>JN49DT</v>
      </c>
      <c r="J47" s="54">
        <f t="shared" si="11"/>
        <v>8.25</v>
      </c>
      <c r="K47" s="54">
        <f t="shared" si="12"/>
        <v>49.791666666666664</v>
      </c>
      <c r="L47" s="54">
        <f t="shared" si="13"/>
      </c>
      <c r="M47" s="54" t="e">
        <f t="shared" si="14"/>
        <v>#VALUE!</v>
      </c>
      <c r="N47" s="54" t="e">
        <f t="shared" si="15"/>
        <v>#VALUE!</v>
      </c>
      <c r="O47" s="58" t="e">
        <f t="shared" si="16"/>
        <v>#VALUE!</v>
      </c>
      <c r="P47" s="59">
        <f t="shared" si="7"/>
      </c>
      <c r="Q47" s="59" t="e">
        <f t="shared" si="17"/>
        <v>#VALUE!</v>
      </c>
      <c r="R47" s="59">
        <f t="shared" si="9"/>
      </c>
      <c r="S47" s="126" t="s">
        <v>1407</v>
      </c>
    </row>
    <row r="48" spans="1:19" ht="12.75">
      <c r="A48" s="55"/>
      <c r="B48" s="69"/>
      <c r="C48" s="69"/>
      <c r="D48" s="69"/>
      <c r="E48" s="70"/>
      <c r="F48" s="70"/>
      <c r="G48" s="69"/>
      <c r="H48" s="69"/>
      <c r="I48" s="54" t="str">
        <f t="shared" si="10"/>
        <v>JN49DT</v>
      </c>
      <c r="J48" s="54">
        <f t="shared" si="11"/>
        <v>8.25</v>
      </c>
      <c r="K48" s="54">
        <f t="shared" si="12"/>
        <v>49.791666666666664</v>
      </c>
      <c r="L48" s="54">
        <f t="shared" si="13"/>
      </c>
      <c r="M48" s="54" t="e">
        <f t="shared" si="14"/>
        <v>#VALUE!</v>
      </c>
      <c r="N48" s="54" t="e">
        <f t="shared" si="15"/>
        <v>#VALUE!</v>
      </c>
      <c r="O48" s="58" t="e">
        <f t="shared" si="16"/>
        <v>#VALUE!</v>
      </c>
      <c r="P48" s="59">
        <f t="shared" si="7"/>
      </c>
      <c r="Q48" s="59" t="e">
        <f t="shared" si="17"/>
        <v>#VALUE!</v>
      </c>
      <c r="R48" s="59">
        <f t="shared" si="9"/>
      </c>
      <c r="S48" s="126" t="s">
        <v>1407</v>
      </c>
    </row>
    <row r="49" spans="1:19" ht="12.75">
      <c r="A49" s="55"/>
      <c r="B49" s="69"/>
      <c r="C49" s="69"/>
      <c r="D49" s="69"/>
      <c r="E49" s="70"/>
      <c r="F49" s="70"/>
      <c r="G49" s="69"/>
      <c r="H49" s="69"/>
      <c r="I49" s="54" t="str">
        <f t="shared" si="10"/>
        <v>JN49DT</v>
      </c>
      <c r="J49" s="54">
        <f t="shared" si="11"/>
        <v>8.25</v>
      </c>
      <c r="K49" s="54">
        <f t="shared" si="12"/>
        <v>49.791666666666664</v>
      </c>
      <c r="L49" s="54">
        <f t="shared" si="13"/>
      </c>
      <c r="M49" s="54" t="e">
        <f t="shared" si="14"/>
        <v>#VALUE!</v>
      </c>
      <c r="N49" s="54" t="e">
        <f t="shared" si="15"/>
        <v>#VALUE!</v>
      </c>
      <c r="O49" s="58" t="e">
        <f t="shared" si="16"/>
        <v>#VALUE!</v>
      </c>
      <c r="P49" s="59">
        <f t="shared" si="7"/>
      </c>
      <c r="Q49" s="59" t="e">
        <f t="shared" si="17"/>
        <v>#VALUE!</v>
      </c>
      <c r="R49" s="59">
        <f t="shared" si="9"/>
      </c>
      <c r="S49" s="126" t="s">
        <v>1407</v>
      </c>
    </row>
    <row r="50" spans="1:19" ht="12.75">
      <c r="A50" s="55"/>
      <c r="B50" s="69"/>
      <c r="C50" s="69"/>
      <c r="D50" s="69"/>
      <c r="E50" s="70"/>
      <c r="F50" s="70"/>
      <c r="G50" s="69"/>
      <c r="H50" s="69"/>
      <c r="I50" s="54" t="str">
        <f t="shared" si="10"/>
        <v>JN49DT</v>
      </c>
      <c r="J50" s="54">
        <f t="shared" si="11"/>
        <v>8.25</v>
      </c>
      <c r="K50" s="54">
        <f t="shared" si="12"/>
        <v>49.791666666666664</v>
      </c>
      <c r="L50" s="54">
        <f t="shared" si="13"/>
      </c>
      <c r="M50" s="54" t="e">
        <f t="shared" si="14"/>
        <v>#VALUE!</v>
      </c>
      <c r="N50" s="54" t="e">
        <f t="shared" si="15"/>
        <v>#VALUE!</v>
      </c>
      <c r="O50" s="58" t="e">
        <f t="shared" si="16"/>
        <v>#VALUE!</v>
      </c>
      <c r="P50" s="59">
        <f t="shared" si="7"/>
      </c>
      <c r="Q50" s="59" t="e">
        <f t="shared" si="17"/>
        <v>#VALUE!</v>
      </c>
      <c r="R50" s="59">
        <f t="shared" si="9"/>
      </c>
      <c r="S50" s="126" t="s">
        <v>1407</v>
      </c>
    </row>
    <row r="51" spans="1:19" ht="12.75">
      <c r="A51" s="55"/>
      <c r="B51" s="69"/>
      <c r="C51" s="69"/>
      <c r="D51" s="69"/>
      <c r="E51" s="70"/>
      <c r="F51" s="70"/>
      <c r="G51" s="69"/>
      <c r="H51" s="69"/>
      <c r="I51" s="54" t="str">
        <f t="shared" si="10"/>
        <v>JN49DT</v>
      </c>
      <c r="J51" s="54">
        <f t="shared" si="11"/>
        <v>8.25</v>
      </c>
      <c r="K51" s="54">
        <f t="shared" si="12"/>
        <v>49.791666666666664</v>
      </c>
      <c r="L51" s="54">
        <f t="shared" si="13"/>
      </c>
      <c r="M51" s="54" t="e">
        <f t="shared" si="14"/>
        <v>#VALUE!</v>
      </c>
      <c r="N51" s="54" t="e">
        <f t="shared" si="15"/>
        <v>#VALUE!</v>
      </c>
      <c r="O51" s="58" t="e">
        <f t="shared" si="16"/>
        <v>#VALUE!</v>
      </c>
      <c r="P51" s="59">
        <f t="shared" si="7"/>
      </c>
      <c r="Q51" s="59" t="e">
        <f t="shared" si="17"/>
        <v>#VALUE!</v>
      </c>
      <c r="R51" s="59">
        <f t="shared" si="9"/>
      </c>
      <c r="S51" s="126" t="s">
        <v>1407</v>
      </c>
    </row>
    <row r="52" spans="1:19" ht="12.75">
      <c r="A52" s="55"/>
      <c r="B52" s="69"/>
      <c r="C52" s="69"/>
      <c r="D52" s="69"/>
      <c r="E52" s="70"/>
      <c r="F52" s="70"/>
      <c r="G52" s="69"/>
      <c r="H52" s="69"/>
      <c r="I52" s="54" t="str">
        <f t="shared" si="10"/>
        <v>JN49DT</v>
      </c>
      <c r="J52" s="54">
        <f t="shared" si="11"/>
        <v>8.25</v>
      </c>
      <c r="K52" s="54">
        <f t="shared" si="12"/>
        <v>49.791666666666664</v>
      </c>
      <c r="L52" s="54">
        <f t="shared" si="13"/>
      </c>
      <c r="M52" s="54" t="e">
        <f t="shared" si="14"/>
        <v>#VALUE!</v>
      </c>
      <c r="N52" s="54" t="e">
        <f t="shared" si="15"/>
        <v>#VALUE!</v>
      </c>
      <c r="O52" s="58" t="e">
        <f t="shared" si="16"/>
        <v>#VALUE!</v>
      </c>
      <c r="P52" s="59">
        <f t="shared" si="7"/>
      </c>
      <c r="Q52" s="59" t="e">
        <f t="shared" si="17"/>
        <v>#VALUE!</v>
      </c>
      <c r="R52" s="59">
        <f t="shared" si="9"/>
      </c>
      <c r="S52" s="126" t="s">
        <v>1407</v>
      </c>
    </row>
    <row r="53" spans="1:19" ht="12.75">
      <c r="A53" s="55"/>
      <c r="B53" s="69"/>
      <c r="C53" s="69"/>
      <c r="D53" s="69"/>
      <c r="E53" s="70"/>
      <c r="F53" s="70"/>
      <c r="G53" s="69"/>
      <c r="H53" s="69"/>
      <c r="I53" s="54" t="str">
        <f t="shared" si="10"/>
        <v>JN49DT</v>
      </c>
      <c r="J53" s="54">
        <f t="shared" si="11"/>
        <v>8.25</v>
      </c>
      <c r="K53" s="54">
        <f t="shared" si="12"/>
        <v>49.791666666666664</v>
      </c>
      <c r="L53" s="54">
        <f t="shared" si="13"/>
      </c>
      <c r="M53" s="54" t="e">
        <f t="shared" si="14"/>
        <v>#VALUE!</v>
      </c>
      <c r="N53" s="54" t="e">
        <f t="shared" si="15"/>
        <v>#VALUE!</v>
      </c>
      <c r="O53" s="58" t="e">
        <f t="shared" si="16"/>
        <v>#VALUE!</v>
      </c>
      <c r="P53" s="59">
        <f t="shared" si="7"/>
      </c>
      <c r="Q53" s="59" t="e">
        <f t="shared" si="17"/>
        <v>#VALUE!</v>
      </c>
      <c r="R53" s="59">
        <f t="shared" si="9"/>
      </c>
      <c r="S53" s="126" t="s">
        <v>1407</v>
      </c>
    </row>
    <row r="54" spans="1:19" ht="12.75">
      <c r="A54" s="55"/>
      <c r="B54" s="69"/>
      <c r="C54" s="69"/>
      <c r="D54" s="69"/>
      <c r="E54" s="70"/>
      <c r="F54" s="70"/>
      <c r="G54" s="69"/>
      <c r="H54" s="69"/>
      <c r="I54" s="54" t="str">
        <f t="shared" si="10"/>
        <v>JN49DT</v>
      </c>
      <c r="J54" s="54">
        <f t="shared" si="11"/>
        <v>8.25</v>
      </c>
      <c r="K54" s="54">
        <f t="shared" si="12"/>
        <v>49.791666666666664</v>
      </c>
      <c r="L54" s="54">
        <f t="shared" si="13"/>
      </c>
      <c r="M54" s="54" t="e">
        <f t="shared" si="14"/>
        <v>#VALUE!</v>
      </c>
      <c r="N54" s="54" t="e">
        <f t="shared" si="15"/>
        <v>#VALUE!</v>
      </c>
      <c r="O54" s="58" t="e">
        <f t="shared" si="16"/>
        <v>#VALUE!</v>
      </c>
      <c r="P54" s="59">
        <f t="shared" si="7"/>
      </c>
      <c r="Q54" s="59" t="e">
        <f t="shared" si="17"/>
        <v>#VALUE!</v>
      </c>
      <c r="R54" s="59">
        <f t="shared" si="9"/>
      </c>
      <c r="S54" s="126" t="s">
        <v>1407</v>
      </c>
    </row>
    <row r="55" spans="1:19" ht="12.75">
      <c r="A55" s="55"/>
      <c r="B55" s="69"/>
      <c r="C55" s="69"/>
      <c r="D55" s="69"/>
      <c r="E55" s="70"/>
      <c r="F55" s="70"/>
      <c r="G55" s="69"/>
      <c r="H55" s="69"/>
      <c r="I55" s="54" t="str">
        <f t="shared" si="10"/>
        <v>JN49DT</v>
      </c>
      <c r="J55" s="54">
        <f t="shared" si="11"/>
        <v>8.25</v>
      </c>
      <c r="K55" s="54">
        <f t="shared" si="12"/>
        <v>49.791666666666664</v>
      </c>
      <c r="L55" s="54">
        <f t="shared" si="13"/>
      </c>
      <c r="M55" s="54" t="e">
        <f t="shared" si="14"/>
        <v>#VALUE!</v>
      </c>
      <c r="N55" s="54" t="e">
        <f t="shared" si="15"/>
        <v>#VALUE!</v>
      </c>
      <c r="O55" s="58" t="e">
        <f t="shared" si="16"/>
        <v>#VALUE!</v>
      </c>
      <c r="P55" s="59">
        <f t="shared" si="7"/>
      </c>
      <c r="Q55" s="59" t="e">
        <f t="shared" si="17"/>
        <v>#VALUE!</v>
      </c>
      <c r="R55" s="59">
        <f t="shared" si="9"/>
      </c>
      <c r="S55" s="126" t="s">
        <v>1407</v>
      </c>
    </row>
    <row r="56" spans="1:19" ht="12.75">
      <c r="A56" s="55"/>
      <c r="B56" s="69"/>
      <c r="C56" s="69"/>
      <c r="D56" s="69"/>
      <c r="E56" s="70"/>
      <c r="F56" s="70"/>
      <c r="G56" s="69"/>
      <c r="H56" s="69"/>
      <c r="I56" s="54" t="str">
        <f t="shared" si="10"/>
        <v>JN49DT</v>
      </c>
      <c r="J56" s="54">
        <f t="shared" si="11"/>
        <v>8.25</v>
      </c>
      <c r="K56" s="54">
        <f t="shared" si="12"/>
        <v>49.791666666666664</v>
      </c>
      <c r="L56" s="54">
        <f t="shared" si="13"/>
      </c>
      <c r="M56" s="54" t="e">
        <f t="shared" si="14"/>
        <v>#VALUE!</v>
      </c>
      <c r="N56" s="54" t="e">
        <f t="shared" si="15"/>
        <v>#VALUE!</v>
      </c>
      <c r="O56" s="58" t="e">
        <f t="shared" si="16"/>
        <v>#VALUE!</v>
      </c>
      <c r="P56" s="59">
        <f t="shared" si="7"/>
      </c>
      <c r="Q56" s="59" t="e">
        <f t="shared" si="17"/>
        <v>#VALUE!</v>
      </c>
      <c r="R56" s="59">
        <f t="shared" si="9"/>
      </c>
      <c r="S56" s="126" t="s">
        <v>1407</v>
      </c>
    </row>
    <row r="57" spans="1:19" ht="12.75">
      <c r="A57" s="55"/>
      <c r="B57" s="69"/>
      <c r="C57" s="69"/>
      <c r="D57" s="69"/>
      <c r="E57" s="70"/>
      <c r="F57" s="70"/>
      <c r="G57" s="69"/>
      <c r="H57" s="69"/>
      <c r="I57" s="54" t="str">
        <f t="shared" si="10"/>
        <v>JN49DT</v>
      </c>
      <c r="J57" s="54">
        <f t="shared" si="11"/>
        <v>8.25</v>
      </c>
      <c r="K57" s="54">
        <f t="shared" si="12"/>
        <v>49.791666666666664</v>
      </c>
      <c r="L57" s="54">
        <f t="shared" si="13"/>
      </c>
      <c r="M57" s="54" t="e">
        <f t="shared" si="14"/>
        <v>#VALUE!</v>
      </c>
      <c r="N57" s="54" t="e">
        <f t="shared" si="15"/>
        <v>#VALUE!</v>
      </c>
      <c r="O57" s="58" t="e">
        <f t="shared" si="16"/>
        <v>#VALUE!</v>
      </c>
      <c r="P57" s="59">
        <f t="shared" si="7"/>
      </c>
      <c r="Q57" s="59" t="e">
        <f t="shared" si="17"/>
        <v>#VALUE!</v>
      </c>
      <c r="R57" s="59">
        <f t="shared" si="9"/>
      </c>
      <c r="S57" s="126" t="s">
        <v>1407</v>
      </c>
    </row>
    <row r="58" spans="1:19" ht="12.75">
      <c r="A58" s="55"/>
      <c r="B58" s="69"/>
      <c r="C58" s="69"/>
      <c r="D58" s="69"/>
      <c r="E58" s="70"/>
      <c r="F58" s="70"/>
      <c r="G58" s="69"/>
      <c r="H58" s="69"/>
      <c r="I58" s="54" t="str">
        <f t="shared" si="10"/>
        <v>JN49DT</v>
      </c>
      <c r="J58" s="54">
        <f t="shared" si="11"/>
        <v>8.25</v>
      </c>
      <c r="K58" s="54">
        <f t="shared" si="12"/>
        <v>49.791666666666664</v>
      </c>
      <c r="L58" s="54">
        <f t="shared" si="13"/>
      </c>
      <c r="M58" s="54" t="e">
        <f t="shared" si="14"/>
        <v>#VALUE!</v>
      </c>
      <c r="N58" s="54" t="e">
        <f t="shared" si="15"/>
        <v>#VALUE!</v>
      </c>
      <c r="O58" s="58" t="e">
        <f t="shared" si="16"/>
        <v>#VALUE!</v>
      </c>
      <c r="P58" s="59">
        <f t="shared" si="7"/>
      </c>
      <c r="Q58" s="59" t="e">
        <f t="shared" si="17"/>
        <v>#VALUE!</v>
      </c>
      <c r="R58" s="59">
        <f t="shared" si="9"/>
      </c>
      <c r="S58" s="126" t="s">
        <v>1407</v>
      </c>
    </row>
    <row r="59" spans="1:19" ht="12.75">
      <c r="A59" s="55"/>
      <c r="B59" s="69"/>
      <c r="C59" s="69"/>
      <c r="D59" s="69"/>
      <c r="E59" s="70"/>
      <c r="F59" s="70"/>
      <c r="G59" s="69"/>
      <c r="H59" s="69"/>
      <c r="I59" s="54" t="str">
        <f t="shared" si="10"/>
        <v>JN49DT</v>
      </c>
      <c r="J59" s="54">
        <f t="shared" si="11"/>
        <v>8.25</v>
      </c>
      <c r="K59" s="54">
        <f t="shared" si="12"/>
        <v>49.791666666666664</v>
      </c>
      <c r="L59" s="54">
        <f t="shared" si="13"/>
      </c>
      <c r="M59" s="54" t="e">
        <f t="shared" si="14"/>
        <v>#VALUE!</v>
      </c>
      <c r="N59" s="54" t="e">
        <f t="shared" si="15"/>
        <v>#VALUE!</v>
      </c>
      <c r="O59" s="58" t="e">
        <f t="shared" si="16"/>
        <v>#VALUE!</v>
      </c>
      <c r="P59" s="59">
        <f t="shared" si="7"/>
      </c>
      <c r="Q59" s="59" t="e">
        <f t="shared" si="17"/>
        <v>#VALUE!</v>
      </c>
      <c r="R59" s="59">
        <f t="shared" si="9"/>
      </c>
      <c r="S59" s="126" t="s">
        <v>1407</v>
      </c>
    </row>
    <row r="60" spans="1:19" ht="12.75">
      <c r="A60" s="55"/>
      <c r="B60" s="69"/>
      <c r="C60" s="69"/>
      <c r="D60" s="69"/>
      <c r="E60" s="70"/>
      <c r="F60" s="70"/>
      <c r="G60" s="69"/>
      <c r="H60" s="69"/>
      <c r="I60" s="54" t="str">
        <f t="shared" si="10"/>
        <v>JN49DT</v>
      </c>
      <c r="J60" s="54">
        <f t="shared" si="11"/>
        <v>8.25</v>
      </c>
      <c r="K60" s="54">
        <f t="shared" si="12"/>
        <v>49.791666666666664</v>
      </c>
      <c r="L60" s="54">
        <f t="shared" si="13"/>
      </c>
      <c r="M60" s="54" t="e">
        <f t="shared" si="14"/>
        <v>#VALUE!</v>
      </c>
      <c r="N60" s="54" t="e">
        <f t="shared" si="15"/>
        <v>#VALUE!</v>
      </c>
      <c r="O60" s="58" t="e">
        <f t="shared" si="16"/>
        <v>#VALUE!</v>
      </c>
      <c r="P60" s="59">
        <f t="shared" si="7"/>
      </c>
      <c r="Q60" s="59" t="e">
        <f t="shared" si="17"/>
        <v>#VALUE!</v>
      </c>
      <c r="R60" s="59">
        <f t="shared" si="9"/>
      </c>
      <c r="S60" s="126" t="s">
        <v>1407</v>
      </c>
    </row>
    <row r="61" spans="1:19" ht="12.75">
      <c r="A61" s="55"/>
      <c r="B61" s="69"/>
      <c r="C61" s="69"/>
      <c r="D61" s="69"/>
      <c r="E61" s="70"/>
      <c r="F61" s="70"/>
      <c r="G61" s="69"/>
      <c r="H61" s="69"/>
      <c r="I61" s="54" t="str">
        <f t="shared" si="10"/>
        <v>JN49DT</v>
      </c>
      <c r="J61" s="54">
        <f t="shared" si="11"/>
        <v>8.25</v>
      </c>
      <c r="K61" s="54">
        <f t="shared" si="12"/>
        <v>49.791666666666664</v>
      </c>
      <c r="L61" s="54">
        <f t="shared" si="13"/>
      </c>
      <c r="M61" s="54" t="e">
        <f t="shared" si="14"/>
        <v>#VALUE!</v>
      </c>
      <c r="N61" s="54" t="e">
        <f t="shared" si="15"/>
        <v>#VALUE!</v>
      </c>
      <c r="O61" s="58" t="e">
        <f t="shared" si="16"/>
        <v>#VALUE!</v>
      </c>
      <c r="P61" s="59">
        <f t="shared" si="7"/>
      </c>
      <c r="Q61" s="59" t="e">
        <f t="shared" si="17"/>
        <v>#VALUE!</v>
      </c>
      <c r="R61" s="59">
        <f t="shared" si="9"/>
      </c>
      <c r="S61" s="126" t="s">
        <v>1407</v>
      </c>
    </row>
    <row r="62" spans="1:19" ht="12.75">
      <c r="A62" s="55"/>
      <c r="B62" s="69"/>
      <c r="C62" s="69"/>
      <c r="D62" s="69"/>
      <c r="E62" s="70"/>
      <c r="F62" s="70"/>
      <c r="G62" s="69"/>
      <c r="H62" s="69"/>
      <c r="I62" s="54" t="str">
        <f t="shared" si="10"/>
        <v>JN49DT</v>
      </c>
      <c r="J62" s="54">
        <f t="shared" si="11"/>
        <v>8.25</v>
      </c>
      <c r="K62" s="54">
        <f t="shared" si="12"/>
        <v>49.791666666666664</v>
      </c>
      <c r="L62" s="54">
        <f t="shared" si="13"/>
      </c>
      <c r="M62" s="54" t="e">
        <f t="shared" si="14"/>
        <v>#VALUE!</v>
      </c>
      <c r="N62" s="54" t="e">
        <f t="shared" si="15"/>
        <v>#VALUE!</v>
      </c>
      <c r="O62" s="58" t="e">
        <f t="shared" si="16"/>
        <v>#VALUE!</v>
      </c>
      <c r="P62" s="59">
        <f t="shared" si="7"/>
      </c>
      <c r="Q62" s="59" t="e">
        <f t="shared" si="17"/>
        <v>#VALUE!</v>
      </c>
      <c r="R62" s="59">
        <f t="shared" si="9"/>
      </c>
      <c r="S62" s="126" t="s">
        <v>1407</v>
      </c>
    </row>
    <row r="63" spans="1:19" ht="12.75">
      <c r="A63" s="55"/>
      <c r="B63" s="69"/>
      <c r="C63" s="69"/>
      <c r="D63" s="69"/>
      <c r="E63" s="70"/>
      <c r="F63" s="70"/>
      <c r="G63" s="69"/>
      <c r="H63" s="69"/>
      <c r="I63" s="54" t="str">
        <f t="shared" si="10"/>
        <v>JN49DT</v>
      </c>
      <c r="J63" s="54">
        <f t="shared" si="11"/>
        <v>8.25</v>
      </c>
      <c r="K63" s="54">
        <f t="shared" si="12"/>
        <v>49.791666666666664</v>
      </c>
      <c r="L63" s="54">
        <f t="shared" si="13"/>
      </c>
      <c r="M63" s="54" t="e">
        <f t="shared" si="14"/>
        <v>#VALUE!</v>
      </c>
      <c r="N63" s="54" t="e">
        <f t="shared" si="15"/>
        <v>#VALUE!</v>
      </c>
      <c r="O63" s="58" t="e">
        <f t="shared" si="16"/>
        <v>#VALUE!</v>
      </c>
      <c r="P63" s="59">
        <f t="shared" si="7"/>
      </c>
      <c r="Q63" s="59" t="e">
        <f t="shared" si="17"/>
        <v>#VALUE!</v>
      </c>
      <c r="R63" s="59">
        <f t="shared" si="9"/>
      </c>
      <c r="S63" s="126" t="s">
        <v>1407</v>
      </c>
    </row>
    <row r="64" spans="1:19" ht="12.75">
      <c r="A64" s="55"/>
      <c r="B64" s="69"/>
      <c r="C64" s="69"/>
      <c r="D64" s="69"/>
      <c r="E64" s="70"/>
      <c r="F64" s="70"/>
      <c r="G64" s="69"/>
      <c r="H64" s="69"/>
      <c r="I64" s="54" t="str">
        <f t="shared" si="10"/>
        <v>JN49DT</v>
      </c>
      <c r="J64" s="54">
        <f t="shared" si="11"/>
        <v>8.25</v>
      </c>
      <c r="K64" s="54">
        <f t="shared" si="12"/>
        <v>49.791666666666664</v>
      </c>
      <c r="L64" s="54">
        <f t="shared" si="13"/>
      </c>
      <c r="M64" s="54" t="e">
        <f t="shared" si="14"/>
        <v>#VALUE!</v>
      </c>
      <c r="N64" s="54" t="e">
        <f t="shared" si="15"/>
        <v>#VALUE!</v>
      </c>
      <c r="O64" s="58" t="e">
        <f t="shared" si="16"/>
        <v>#VALUE!</v>
      </c>
      <c r="P64" s="59">
        <f t="shared" si="7"/>
      </c>
      <c r="Q64" s="59" t="e">
        <f t="shared" si="17"/>
        <v>#VALUE!</v>
      </c>
      <c r="R64" s="59">
        <f t="shared" si="9"/>
      </c>
      <c r="S64" s="126" t="s">
        <v>1407</v>
      </c>
    </row>
    <row r="65" spans="1:19" ht="12.75">
      <c r="A65" s="55"/>
      <c r="B65" s="69"/>
      <c r="C65" s="69"/>
      <c r="D65" s="69"/>
      <c r="E65" s="70"/>
      <c r="F65" s="70"/>
      <c r="G65" s="69"/>
      <c r="H65" s="69"/>
      <c r="I65" s="54" t="str">
        <f t="shared" si="10"/>
        <v>JN49DT</v>
      </c>
      <c r="J65" s="54">
        <f t="shared" si="11"/>
        <v>8.25</v>
      </c>
      <c r="K65" s="54">
        <f t="shared" si="12"/>
        <v>49.791666666666664</v>
      </c>
      <c r="L65" s="54">
        <f t="shared" si="13"/>
      </c>
      <c r="M65" s="54" t="e">
        <f t="shared" si="14"/>
        <v>#VALUE!</v>
      </c>
      <c r="N65" s="54" t="e">
        <f t="shared" si="15"/>
        <v>#VALUE!</v>
      </c>
      <c r="O65" s="58" t="e">
        <f t="shared" si="16"/>
        <v>#VALUE!</v>
      </c>
      <c r="P65" s="59">
        <f t="shared" si="7"/>
      </c>
      <c r="Q65" s="59" t="e">
        <f t="shared" si="17"/>
        <v>#VALUE!</v>
      </c>
      <c r="R65" s="59">
        <f t="shared" si="9"/>
      </c>
      <c r="S65" s="126" t="s">
        <v>1407</v>
      </c>
    </row>
    <row r="66" spans="1:19" ht="12.75">
      <c r="A66" s="55"/>
      <c r="B66" s="69"/>
      <c r="C66" s="69"/>
      <c r="D66" s="69"/>
      <c r="E66" s="70"/>
      <c r="F66" s="70"/>
      <c r="G66" s="69"/>
      <c r="H66" s="69"/>
      <c r="I66" s="54" t="str">
        <f t="shared" si="10"/>
        <v>JN49DT</v>
      </c>
      <c r="J66" s="54">
        <f t="shared" si="11"/>
        <v>8.25</v>
      </c>
      <c r="K66" s="54">
        <f t="shared" si="12"/>
        <v>49.791666666666664</v>
      </c>
      <c r="L66" s="54">
        <f t="shared" si="13"/>
      </c>
      <c r="M66" s="54" t="e">
        <f t="shared" si="14"/>
        <v>#VALUE!</v>
      </c>
      <c r="N66" s="54" t="e">
        <f t="shared" si="15"/>
        <v>#VALUE!</v>
      </c>
      <c r="O66" s="58" t="e">
        <f t="shared" si="16"/>
        <v>#VALUE!</v>
      </c>
      <c r="P66" s="59">
        <f t="shared" si="7"/>
      </c>
      <c r="Q66" s="59" t="e">
        <f t="shared" si="17"/>
        <v>#VALUE!</v>
      </c>
      <c r="R66" s="59">
        <f t="shared" si="9"/>
      </c>
      <c r="S66" s="126" t="s">
        <v>1407</v>
      </c>
    </row>
    <row r="67" spans="1:19" ht="12.75">
      <c r="A67" s="55"/>
      <c r="B67" s="69"/>
      <c r="C67" s="69"/>
      <c r="D67" s="69"/>
      <c r="E67" s="70"/>
      <c r="F67" s="70"/>
      <c r="G67" s="69"/>
      <c r="H67" s="69"/>
      <c r="I67" s="54" t="str">
        <f t="shared" si="10"/>
        <v>JN49DT</v>
      </c>
      <c r="J67" s="54">
        <f t="shared" si="11"/>
        <v>8.25</v>
      </c>
      <c r="K67" s="54">
        <f t="shared" si="12"/>
        <v>49.791666666666664</v>
      </c>
      <c r="L67" s="54">
        <f t="shared" si="13"/>
      </c>
      <c r="M67" s="54" t="e">
        <f t="shared" si="14"/>
        <v>#VALUE!</v>
      </c>
      <c r="N67" s="54" t="e">
        <f t="shared" si="15"/>
        <v>#VALUE!</v>
      </c>
      <c r="O67" s="58" t="e">
        <f t="shared" si="16"/>
        <v>#VALUE!</v>
      </c>
      <c r="P67" s="59">
        <f t="shared" si="7"/>
      </c>
      <c r="Q67" s="59" t="e">
        <f t="shared" si="17"/>
        <v>#VALUE!</v>
      </c>
      <c r="R67" s="59">
        <f t="shared" si="9"/>
      </c>
      <c r="S67" s="126" t="s">
        <v>1407</v>
      </c>
    </row>
    <row r="68" spans="1:19" ht="12.75">
      <c r="A68" s="55"/>
      <c r="B68" s="69"/>
      <c r="C68" s="69"/>
      <c r="D68" s="69"/>
      <c r="E68" s="70"/>
      <c r="F68" s="70"/>
      <c r="G68" s="69"/>
      <c r="H68" s="69"/>
      <c r="I68" s="54" t="str">
        <f t="shared" si="10"/>
        <v>JN49DT</v>
      </c>
      <c r="J68" s="54">
        <f t="shared" si="11"/>
        <v>8.25</v>
      </c>
      <c r="K68" s="54">
        <f t="shared" si="12"/>
        <v>49.791666666666664</v>
      </c>
      <c r="L68" s="54">
        <f t="shared" si="13"/>
      </c>
      <c r="M68" s="54" t="e">
        <f t="shared" si="14"/>
        <v>#VALUE!</v>
      </c>
      <c r="N68" s="54" t="e">
        <f t="shared" si="15"/>
        <v>#VALUE!</v>
      </c>
      <c r="O68" s="58" t="e">
        <f t="shared" si="16"/>
        <v>#VALUE!</v>
      </c>
      <c r="P68" s="59">
        <f aca="true" t="shared" si="18" ref="P68:P76">IF(C68="","",6371.3*O68)</f>
      </c>
      <c r="Q68" s="59" t="e">
        <f t="shared" si="17"/>
        <v>#VALUE!</v>
      </c>
      <c r="R68" s="59">
        <f t="shared" si="9"/>
      </c>
      <c r="S68" s="126" t="s">
        <v>1407</v>
      </c>
    </row>
    <row r="69" spans="1:19" ht="12.75">
      <c r="A69" s="55"/>
      <c r="B69" s="69"/>
      <c r="C69" s="69"/>
      <c r="D69" s="69"/>
      <c r="E69" s="70"/>
      <c r="F69" s="70"/>
      <c r="G69" s="69"/>
      <c r="H69" s="69"/>
      <c r="I69" s="54" t="str">
        <f t="shared" si="10"/>
        <v>JN49DT</v>
      </c>
      <c r="J69" s="54">
        <f t="shared" si="11"/>
        <v>8.25</v>
      </c>
      <c r="K69" s="54">
        <f t="shared" si="12"/>
        <v>49.791666666666664</v>
      </c>
      <c r="L69" s="54">
        <f t="shared" si="13"/>
      </c>
      <c r="M69" s="54" t="e">
        <f t="shared" si="14"/>
        <v>#VALUE!</v>
      </c>
      <c r="N69" s="54" t="e">
        <f t="shared" si="15"/>
        <v>#VALUE!</v>
      </c>
      <c r="O69" s="58" t="e">
        <f t="shared" si="16"/>
        <v>#VALUE!</v>
      </c>
      <c r="P69" s="59">
        <f t="shared" si="18"/>
      </c>
      <c r="Q69" s="59" t="e">
        <f t="shared" si="17"/>
        <v>#VALUE!</v>
      </c>
      <c r="R69" s="59">
        <f aca="true" t="shared" si="19" ref="R69:R76">IF(C69="","",IF((SIN((M69-J69)*PI()/180))&lt;0,360-Q69,Q69))</f>
      </c>
      <c r="S69" s="126" t="s">
        <v>1407</v>
      </c>
    </row>
    <row r="70" spans="1:19" ht="12.75">
      <c r="A70" s="55"/>
      <c r="B70" s="69"/>
      <c r="C70" s="69"/>
      <c r="D70" s="69"/>
      <c r="E70" s="70"/>
      <c r="F70" s="70"/>
      <c r="G70" s="69"/>
      <c r="H70" s="69"/>
      <c r="I70" s="54" t="str">
        <f t="shared" si="10"/>
        <v>JN49DT</v>
      </c>
      <c r="J70" s="54">
        <f t="shared" si="11"/>
        <v>8.25</v>
      </c>
      <c r="K70" s="54">
        <f t="shared" si="12"/>
        <v>49.791666666666664</v>
      </c>
      <c r="L70" s="54">
        <f t="shared" si="13"/>
      </c>
      <c r="M70" s="54" t="e">
        <f t="shared" si="14"/>
        <v>#VALUE!</v>
      </c>
      <c r="N70" s="54" t="e">
        <f t="shared" si="15"/>
        <v>#VALUE!</v>
      </c>
      <c r="O70" s="58" t="e">
        <f t="shared" si="16"/>
        <v>#VALUE!</v>
      </c>
      <c r="P70" s="59">
        <f t="shared" si="18"/>
      </c>
      <c r="Q70" s="59" t="e">
        <f t="shared" si="17"/>
        <v>#VALUE!</v>
      </c>
      <c r="R70" s="59">
        <f t="shared" si="19"/>
      </c>
      <c r="S70" s="126" t="s">
        <v>1407</v>
      </c>
    </row>
    <row r="71" spans="1:19" ht="12.75">
      <c r="A71" s="55"/>
      <c r="B71" s="69"/>
      <c r="C71" s="69"/>
      <c r="D71" s="69"/>
      <c r="E71" s="70"/>
      <c r="F71" s="70"/>
      <c r="G71" s="69"/>
      <c r="H71" s="69"/>
      <c r="I71" s="54" t="str">
        <f t="shared" si="10"/>
        <v>JN49DT</v>
      </c>
      <c r="J71" s="54">
        <f t="shared" si="11"/>
        <v>8.25</v>
      </c>
      <c r="K71" s="54">
        <f t="shared" si="12"/>
        <v>49.791666666666664</v>
      </c>
      <c r="L71" s="54">
        <f t="shared" si="13"/>
      </c>
      <c r="M71" s="54" t="e">
        <f t="shared" si="14"/>
        <v>#VALUE!</v>
      </c>
      <c r="N71" s="54" t="e">
        <f t="shared" si="15"/>
        <v>#VALUE!</v>
      </c>
      <c r="O71" s="58" t="e">
        <f t="shared" si="16"/>
        <v>#VALUE!</v>
      </c>
      <c r="P71" s="59">
        <f t="shared" si="18"/>
      </c>
      <c r="Q71" s="59" t="e">
        <f t="shared" si="17"/>
        <v>#VALUE!</v>
      </c>
      <c r="R71" s="59">
        <f t="shared" si="19"/>
      </c>
      <c r="S71" s="126" t="s">
        <v>1407</v>
      </c>
    </row>
    <row r="72" spans="1:19" ht="12.75">
      <c r="A72" s="55"/>
      <c r="B72" s="69"/>
      <c r="C72" s="69"/>
      <c r="D72" s="69"/>
      <c r="E72" s="70"/>
      <c r="F72" s="70"/>
      <c r="G72" s="69"/>
      <c r="H72" s="69"/>
      <c r="I72" s="54" t="str">
        <f t="shared" si="10"/>
        <v>JN49DT</v>
      </c>
      <c r="J72" s="54">
        <f t="shared" si="11"/>
        <v>8.25</v>
      </c>
      <c r="K72" s="54">
        <f t="shared" si="12"/>
        <v>49.791666666666664</v>
      </c>
      <c r="L72" s="54">
        <f t="shared" si="13"/>
      </c>
      <c r="M72" s="54" t="e">
        <f t="shared" si="14"/>
        <v>#VALUE!</v>
      </c>
      <c r="N72" s="54" t="e">
        <f t="shared" si="15"/>
        <v>#VALUE!</v>
      </c>
      <c r="O72" s="58" t="e">
        <f t="shared" si="16"/>
        <v>#VALUE!</v>
      </c>
      <c r="P72" s="59">
        <f t="shared" si="18"/>
      </c>
      <c r="Q72" s="59" t="e">
        <f t="shared" si="17"/>
        <v>#VALUE!</v>
      </c>
      <c r="R72" s="59">
        <f t="shared" si="19"/>
      </c>
      <c r="S72" s="126" t="s">
        <v>1407</v>
      </c>
    </row>
    <row r="73" spans="1:19" ht="12.75">
      <c r="A73" s="55"/>
      <c r="B73" s="69"/>
      <c r="C73" s="69"/>
      <c r="D73" s="69"/>
      <c r="E73" s="70"/>
      <c r="F73" s="70"/>
      <c r="G73" s="69"/>
      <c r="H73" s="69"/>
      <c r="I73" s="54" t="str">
        <f t="shared" si="10"/>
        <v>JN49DT</v>
      </c>
      <c r="J73" s="54">
        <f t="shared" si="11"/>
        <v>8.25</v>
      </c>
      <c r="K73" s="54">
        <f t="shared" si="12"/>
        <v>49.791666666666664</v>
      </c>
      <c r="L73" s="54">
        <f t="shared" si="13"/>
      </c>
      <c r="M73" s="54" t="e">
        <f t="shared" si="14"/>
        <v>#VALUE!</v>
      </c>
      <c r="N73" s="54" t="e">
        <f t="shared" si="15"/>
        <v>#VALUE!</v>
      </c>
      <c r="O73" s="58" t="e">
        <f t="shared" si="16"/>
        <v>#VALUE!</v>
      </c>
      <c r="P73" s="59">
        <f t="shared" si="18"/>
      </c>
      <c r="Q73" s="59" t="e">
        <f t="shared" si="17"/>
        <v>#VALUE!</v>
      </c>
      <c r="R73" s="59">
        <f t="shared" si="19"/>
      </c>
      <c r="S73" s="126" t="s">
        <v>1407</v>
      </c>
    </row>
    <row r="74" spans="1:19" ht="12.75">
      <c r="A74" s="55"/>
      <c r="B74" s="69"/>
      <c r="C74" s="69"/>
      <c r="D74" s="69"/>
      <c r="E74" s="70"/>
      <c r="F74" s="70"/>
      <c r="G74" s="69"/>
      <c r="H74" s="69"/>
      <c r="I74" s="54" t="str">
        <f t="shared" si="10"/>
        <v>JN49DT</v>
      </c>
      <c r="J74" s="54">
        <f t="shared" si="11"/>
        <v>8.25</v>
      </c>
      <c r="K74" s="54">
        <f t="shared" si="12"/>
        <v>49.791666666666664</v>
      </c>
      <c r="L74" s="54">
        <f t="shared" si="13"/>
      </c>
      <c r="M74" s="54" t="e">
        <f t="shared" si="14"/>
        <v>#VALUE!</v>
      </c>
      <c r="N74" s="54" t="e">
        <f t="shared" si="15"/>
        <v>#VALUE!</v>
      </c>
      <c r="O74" s="58" t="e">
        <f t="shared" si="16"/>
        <v>#VALUE!</v>
      </c>
      <c r="P74" s="59">
        <f t="shared" si="18"/>
      </c>
      <c r="Q74" s="59" t="e">
        <f t="shared" si="17"/>
        <v>#VALUE!</v>
      </c>
      <c r="R74" s="59">
        <f t="shared" si="19"/>
      </c>
      <c r="S74" s="126" t="s">
        <v>1407</v>
      </c>
    </row>
    <row r="75" spans="1:19" ht="12.75">
      <c r="A75" s="55"/>
      <c r="B75" s="69"/>
      <c r="C75" s="69"/>
      <c r="D75" s="69"/>
      <c r="E75" s="70"/>
      <c r="F75" s="70"/>
      <c r="G75" s="69"/>
      <c r="H75" s="69"/>
      <c r="I75" s="54" t="str">
        <f t="shared" si="10"/>
        <v>JN49DT</v>
      </c>
      <c r="J75" s="54">
        <f t="shared" si="11"/>
        <v>8.25</v>
      </c>
      <c r="K75" s="54">
        <f t="shared" si="12"/>
        <v>49.791666666666664</v>
      </c>
      <c r="L75" s="54">
        <f t="shared" si="13"/>
      </c>
      <c r="M75" s="54" t="e">
        <f t="shared" si="14"/>
        <v>#VALUE!</v>
      </c>
      <c r="N75" s="54" t="e">
        <f t="shared" si="15"/>
        <v>#VALUE!</v>
      </c>
      <c r="O75" s="58" t="e">
        <f t="shared" si="16"/>
        <v>#VALUE!</v>
      </c>
      <c r="P75" s="59">
        <f t="shared" si="18"/>
      </c>
      <c r="Q75" s="59" t="e">
        <f t="shared" si="17"/>
        <v>#VALUE!</v>
      </c>
      <c r="R75" s="59">
        <f t="shared" si="19"/>
      </c>
      <c r="S75" s="126" t="s">
        <v>1407</v>
      </c>
    </row>
    <row r="76" spans="1:19" ht="13.5" thickBot="1">
      <c r="A76" s="61"/>
      <c r="B76" s="71"/>
      <c r="C76" s="71"/>
      <c r="D76" s="71"/>
      <c r="E76" s="72"/>
      <c r="F76" s="72"/>
      <c r="G76" s="71"/>
      <c r="H76" s="71"/>
      <c r="I76" s="64" t="str">
        <f t="shared" si="10"/>
        <v>JN49DT</v>
      </c>
      <c r="J76" s="64">
        <f t="shared" si="11"/>
        <v>8.25</v>
      </c>
      <c r="K76" s="64">
        <f t="shared" si="12"/>
        <v>49.791666666666664</v>
      </c>
      <c r="L76" s="64">
        <f t="shared" si="13"/>
      </c>
      <c r="M76" s="64" t="e">
        <f t="shared" si="14"/>
        <v>#VALUE!</v>
      </c>
      <c r="N76" s="64" t="e">
        <f t="shared" si="15"/>
        <v>#VALUE!</v>
      </c>
      <c r="O76" s="65" t="e">
        <f t="shared" si="16"/>
        <v>#VALUE!</v>
      </c>
      <c r="P76" s="66">
        <f t="shared" si="18"/>
      </c>
      <c r="Q76" s="66" t="e">
        <f t="shared" si="17"/>
        <v>#VALUE!</v>
      </c>
      <c r="R76" s="66">
        <f t="shared" si="19"/>
      </c>
      <c r="S76" s="127" t="s">
        <v>1407</v>
      </c>
    </row>
  </sheetData>
  <autoFilter ref="A3:S3"/>
  <conditionalFormatting sqref="S4:S76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S60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0.8515625" style="84" customWidth="1"/>
    <col min="2" max="2" width="12.28125" style="80" bestFit="1" customWidth="1"/>
    <col min="3" max="3" width="12.00390625" style="80" bestFit="1" customWidth="1"/>
    <col min="4" max="4" width="5.140625" style="80" bestFit="1" customWidth="1"/>
    <col min="5" max="5" width="4.00390625" style="81" bestFit="1" customWidth="1"/>
    <col min="6" max="6" width="4.7109375" style="81" bestFit="1" customWidth="1"/>
    <col min="7" max="7" width="4.8515625" style="80" bestFit="1" customWidth="1"/>
    <col min="8" max="8" width="18.00390625" style="80" bestFit="1" customWidth="1"/>
    <col min="9" max="9" width="14.8515625" style="80" hidden="1" customWidth="1"/>
    <col min="10" max="10" width="11.28125" style="80" hidden="1" customWidth="1"/>
    <col min="11" max="11" width="12.00390625" style="80" hidden="1" customWidth="1"/>
    <col min="12" max="12" width="14.8515625" style="80" hidden="1" customWidth="1"/>
    <col min="13" max="14" width="12.00390625" style="80" hidden="1" customWidth="1"/>
    <col min="15" max="15" width="10.140625" style="80" hidden="1" customWidth="1"/>
    <col min="16" max="16" width="5.00390625" style="83" bestFit="1" customWidth="1"/>
    <col min="17" max="17" width="7.8515625" style="83" hidden="1" customWidth="1"/>
    <col min="18" max="18" width="7.28125" style="83" bestFit="1" customWidth="1"/>
    <col min="19" max="19" width="8.8515625" style="80" bestFit="1" customWidth="1"/>
    <col min="20" max="16384" width="16.28125" style="80" customWidth="1"/>
  </cols>
  <sheetData>
    <row r="1" spans="1:8" ht="18">
      <c r="A1" s="77" t="s">
        <v>310</v>
      </c>
      <c r="B1" s="78"/>
      <c r="C1" s="79" t="str">
        <f>Grunddaten!$C$7</f>
        <v>Dalheim</v>
      </c>
      <c r="H1" s="82">
        <v>38718</v>
      </c>
    </row>
    <row r="2" spans="1:3" ht="18.75" thickBot="1">
      <c r="A2" s="77" t="s">
        <v>311</v>
      </c>
      <c r="B2" s="78"/>
      <c r="C2" s="79" t="str">
        <f>UPPER(Grunddaten!$C$11)</f>
        <v>JN49DT</v>
      </c>
    </row>
    <row r="3" spans="1:19" s="68" customFormat="1" ht="50.25" customHeight="1" thickBot="1">
      <c r="A3" s="166" t="s">
        <v>318</v>
      </c>
      <c r="B3" s="167" t="s">
        <v>307</v>
      </c>
      <c r="C3" s="167" t="s">
        <v>308</v>
      </c>
      <c r="D3" s="167" t="s">
        <v>736</v>
      </c>
      <c r="E3" s="167" t="s">
        <v>732</v>
      </c>
      <c r="F3" s="167" t="s">
        <v>733</v>
      </c>
      <c r="G3" s="167" t="s">
        <v>734</v>
      </c>
      <c r="H3" s="167" t="s">
        <v>309</v>
      </c>
      <c r="I3" s="162" t="s">
        <v>5</v>
      </c>
      <c r="J3" s="162" t="s">
        <v>4</v>
      </c>
      <c r="K3" s="162" t="s">
        <v>3</v>
      </c>
      <c r="L3" s="162" t="s">
        <v>5</v>
      </c>
      <c r="M3" s="162" t="s">
        <v>4</v>
      </c>
      <c r="N3" s="162" t="s">
        <v>3</v>
      </c>
      <c r="O3" s="162" t="s">
        <v>2</v>
      </c>
      <c r="P3" s="163" t="s">
        <v>317</v>
      </c>
      <c r="Q3" s="164" t="s">
        <v>1</v>
      </c>
      <c r="R3" s="164" t="s">
        <v>0</v>
      </c>
      <c r="S3" s="165" t="s">
        <v>1409</v>
      </c>
    </row>
    <row r="4" spans="1:19" ht="12.75">
      <c r="A4" s="136">
        <v>3400008.5</v>
      </c>
      <c r="B4" s="107" t="s">
        <v>197</v>
      </c>
      <c r="C4" s="107" t="s">
        <v>33</v>
      </c>
      <c r="D4" s="107"/>
      <c r="E4" s="137"/>
      <c r="F4" s="137"/>
      <c r="G4" s="107"/>
      <c r="H4" s="107" t="s">
        <v>34</v>
      </c>
      <c r="I4" s="107" t="str">
        <f aca="true" t="shared" si="0" ref="I4:I35">UPPER($C$2)</f>
        <v>JN49DT</v>
      </c>
      <c r="J4" s="107">
        <f aca="true" t="shared" si="1" ref="J4:J35">(CODE(MID(I4,1,1))-74)*20+MID(I4,3,1)*2+(CODE(MID(I4,5,1))-65)/12</f>
        <v>8.25</v>
      </c>
      <c r="K4" s="107">
        <f aca="true" t="shared" si="2" ref="K4:K35">(CODE(MID(I4,2,1))-74)*10+MID(I4,4,1)*1+(CODE(MID(I4,6,1))-65)/24</f>
        <v>49.791666666666664</v>
      </c>
      <c r="L4" s="107" t="str">
        <f aca="true" t="shared" si="3" ref="L4:L35">UPPER(C4)</f>
        <v>JO62LJ</v>
      </c>
      <c r="M4" s="107">
        <f aca="true" t="shared" si="4" ref="M4:M35">(CODE(MID(L4,1,1))-74)*20+MID(L4,3,1)*2+(CODE(MID(L4,5,1))-65)/12</f>
        <v>12.916666666666666</v>
      </c>
      <c r="N4" s="107">
        <f aca="true" t="shared" si="5" ref="N4:N35">(CODE(MID(L4,2,1))-74)*10+MID(L4,4,1)*1+(CODE(MID(L4,6,1))-65)/24</f>
        <v>52.375</v>
      </c>
      <c r="O4" s="131">
        <f aca="true" t="shared" si="6" ref="O4:O35">ACOS(SIN(N4*PI()/180)*SIN(K4*PI()/180)+COS(N4*PI()/180)*COS(K4*PI()/180)*COS((J4-M4)*PI()/180))</f>
        <v>0.06817196025755656</v>
      </c>
      <c r="P4" s="132">
        <f aca="true" t="shared" si="7" ref="P4:P35">IF(C4="","",6371.3*O4)</f>
        <v>434.34401038897016</v>
      </c>
      <c r="Q4" s="132">
        <f aca="true" t="shared" si="8" ref="Q4:Q35">ACOS((SIN(N4*PI()/180)-SIN(K4*PI()/180)*COS(O4))/(COS(K4*PI()/180)*SIN(O4)))*180/PI()</f>
        <v>46.81472952473861</v>
      </c>
      <c r="R4" s="132">
        <f>IF(C4="","",IF((SIN((M4-J4)*PI()/180))&lt;0,360-Q4,Q4))</f>
        <v>46.81472952473861</v>
      </c>
      <c r="S4" s="133" t="s">
        <v>1407</v>
      </c>
    </row>
    <row r="5" spans="1:19" ht="12.75">
      <c r="A5" s="89">
        <v>3400025</v>
      </c>
      <c r="B5" s="54" t="s">
        <v>118</v>
      </c>
      <c r="C5" s="54" t="s">
        <v>119</v>
      </c>
      <c r="D5" s="54"/>
      <c r="E5" s="52"/>
      <c r="F5" s="52"/>
      <c r="G5" s="54"/>
      <c r="H5" s="54" t="s">
        <v>120</v>
      </c>
      <c r="I5" s="54" t="str">
        <f t="shared" si="0"/>
        <v>JN49DT</v>
      </c>
      <c r="J5" s="54">
        <f t="shared" si="1"/>
        <v>8.25</v>
      </c>
      <c r="K5" s="54">
        <f t="shared" si="2"/>
        <v>49.791666666666664</v>
      </c>
      <c r="L5" s="54" t="str">
        <f t="shared" si="3"/>
        <v>JO53BO</v>
      </c>
      <c r="M5" s="54">
        <f t="shared" si="4"/>
        <v>10.083333333333334</v>
      </c>
      <c r="N5" s="54">
        <f t="shared" si="5"/>
        <v>53.583333333333336</v>
      </c>
      <c r="O5" s="58">
        <f t="shared" si="6"/>
        <v>0.06908006590040783</v>
      </c>
      <c r="P5" s="59">
        <f t="shared" si="7"/>
        <v>440.1298238712684</v>
      </c>
      <c r="Q5" s="59">
        <f t="shared" si="8"/>
        <v>15.970974600302567</v>
      </c>
      <c r="R5" s="59">
        <f aca="true" t="shared" si="9" ref="R5:R35">IF(C5="","",IF((SIN((M5-J5)*PI()/180))&lt;0,360-Q5,Q5))</f>
        <v>15.970974600302567</v>
      </c>
      <c r="S5" s="126" t="s">
        <v>1407</v>
      </c>
    </row>
    <row r="6" spans="1:19" ht="12.75">
      <c r="A6" s="89">
        <v>3400040</v>
      </c>
      <c r="B6" s="54" t="s">
        <v>28</v>
      </c>
      <c r="C6" s="54" t="s">
        <v>29</v>
      </c>
      <c r="D6" s="54"/>
      <c r="E6" s="52"/>
      <c r="F6" s="52"/>
      <c r="G6" s="54"/>
      <c r="H6" s="54" t="s">
        <v>30</v>
      </c>
      <c r="I6" s="54" t="str">
        <f t="shared" si="0"/>
        <v>JN49DT</v>
      </c>
      <c r="J6" s="54">
        <f t="shared" si="1"/>
        <v>8.25</v>
      </c>
      <c r="K6" s="54">
        <f t="shared" si="2"/>
        <v>49.791666666666664</v>
      </c>
      <c r="L6" s="54" t="str">
        <f t="shared" si="3"/>
        <v>JO50WC</v>
      </c>
      <c r="M6" s="54">
        <f t="shared" si="4"/>
        <v>11.833333333333334</v>
      </c>
      <c r="N6" s="54">
        <f t="shared" si="5"/>
        <v>50.083333333333336</v>
      </c>
      <c r="O6" s="58">
        <f t="shared" si="6"/>
        <v>0.04056936473584449</v>
      </c>
      <c r="P6" s="59">
        <f t="shared" si="7"/>
        <v>258.47959354148605</v>
      </c>
      <c r="Q6" s="59">
        <f t="shared" si="8"/>
        <v>81.42329167293617</v>
      </c>
      <c r="R6" s="59">
        <f t="shared" si="9"/>
        <v>81.42329167293617</v>
      </c>
      <c r="S6" s="126" t="s">
        <v>1407</v>
      </c>
    </row>
    <row r="7" spans="1:19" ht="12.75">
      <c r="A7" s="89">
        <v>3400045</v>
      </c>
      <c r="B7" s="54" t="s">
        <v>216</v>
      </c>
      <c r="C7" s="54" t="s">
        <v>217</v>
      </c>
      <c r="D7" s="54"/>
      <c r="E7" s="52"/>
      <c r="F7" s="52"/>
      <c r="G7" s="54"/>
      <c r="H7" s="54" t="s">
        <v>218</v>
      </c>
      <c r="I7" s="54" t="str">
        <f t="shared" si="0"/>
        <v>JN49DT</v>
      </c>
      <c r="J7" s="54">
        <f t="shared" si="1"/>
        <v>8.25</v>
      </c>
      <c r="K7" s="54">
        <f t="shared" si="2"/>
        <v>49.791666666666664</v>
      </c>
      <c r="L7" s="54" t="str">
        <f t="shared" si="3"/>
        <v>JN59AS</v>
      </c>
      <c r="M7" s="54">
        <f t="shared" si="4"/>
        <v>10</v>
      </c>
      <c r="N7" s="54">
        <f t="shared" si="5"/>
        <v>49.75</v>
      </c>
      <c r="O7" s="58">
        <f t="shared" si="6"/>
        <v>0.019739207553166827</v>
      </c>
      <c r="P7" s="59">
        <f t="shared" si="7"/>
        <v>125.7644130834918</v>
      </c>
      <c r="Q7" s="59">
        <f t="shared" si="8"/>
        <v>91.44306821224133</v>
      </c>
      <c r="R7" s="59">
        <f t="shared" si="9"/>
        <v>91.44306821224133</v>
      </c>
      <c r="S7" s="126" t="s">
        <v>1407</v>
      </c>
    </row>
    <row r="8" spans="1:19" ht="12.75">
      <c r="A8" s="89">
        <v>3400050</v>
      </c>
      <c r="B8" s="54" t="s">
        <v>222</v>
      </c>
      <c r="C8" s="54" t="s">
        <v>220</v>
      </c>
      <c r="D8" s="54"/>
      <c r="E8" s="52"/>
      <c r="F8" s="52"/>
      <c r="G8" s="54"/>
      <c r="H8" s="54" t="s">
        <v>221</v>
      </c>
      <c r="I8" s="54" t="str">
        <f t="shared" si="0"/>
        <v>JN49DT</v>
      </c>
      <c r="J8" s="54">
        <f t="shared" si="1"/>
        <v>8.25</v>
      </c>
      <c r="K8" s="54">
        <f t="shared" si="2"/>
        <v>49.791666666666664</v>
      </c>
      <c r="L8" s="54" t="str">
        <f t="shared" si="3"/>
        <v>JO31MC</v>
      </c>
      <c r="M8" s="54">
        <f t="shared" si="4"/>
        <v>7</v>
      </c>
      <c r="N8" s="54">
        <f t="shared" si="5"/>
        <v>51.083333333333336</v>
      </c>
      <c r="O8" s="58">
        <f t="shared" si="6"/>
        <v>0.02648129201942262</v>
      </c>
      <c r="P8" s="59">
        <f t="shared" si="7"/>
        <v>168.72025584334733</v>
      </c>
      <c r="Q8" s="59">
        <f t="shared" si="8"/>
        <v>31.16827823046805</v>
      </c>
      <c r="R8" s="59">
        <f t="shared" si="9"/>
        <v>328.83172176953195</v>
      </c>
      <c r="S8" s="126" t="s">
        <v>1407</v>
      </c>
    </row>
    <row r="9" spans="1:19" ht="12.75">
      <c r="A9" s="89">
        <v>3400850</v>
      </c>
      <c r="B9" s="54" t="s">
        <v>196</v>
      </c>
      <c r="C9" s="54" t="s">
        <v>130</v>
      </c>
      <c r="D9" s="54"/>
      <c r="E9" s="52"/>
      <c r="F9" s="52"/>
      <c r="G9" s="54"/>
      <c r="H9" s="54" t="s">
        <v>131</v>
      </c>
      <c r="I9" s="54" t="str">
        <f t="shared" si="0"/>
        <v>JN49DT</v>
      </c>
      <c r="J9" s="54">
        <f t="shared" si="1"/>
        <v>8.25</v>
      </c>
      <c r="K9" s="54">
        <f t="shared" si="2"/>
        <v>49.791666666666664</v>
      </c>
      <c r="L9" s="54" t="str">
        <f t="shared" si="3"/>
        <v>JO31JK</v>
      </c>
      <c r="M9" s="54">
        <f t="shared" si="4"/>
        <v>6.75</v>
      </c>
      <c r="N9" s="54">
        <f t="shared" si="5"/>
        <v>51.416666666666664</v>
      </c>
      <c r="O9" s="58">
        <f t="shared" si="6"/>
        <v>0.0328687203664928</v>
      </c>
      <c r="P9" s="59">
        <f t="shared" si="7"/>
        <v>209.41647807103558</v>
      </c>
      <c r="Q9" s="59">
        <f t="shared" si="8"/>
        <v>29.786650493890136</v>
      </c>
      <c r="R9" s="59">
        <f t="shared" si="9"/>
        <v>330.21334950610986</v>
      </c>
      <c r="S9" s="126" t="s">
        <v>1407</v>
      </c>
    </row>
    <row r="10" spans="1:19" ht="12.75">
      <c r="A10" s="89">
        <v>3400985</v>
      </c>
      <c r="B10" s="54" t="s">
        <v>183</v>
      </c>
      <c r="C10" s="54" t="s">
        <v>167</v>
      </c>
      <c r="D10" s="54"/>
      <c r="E10" s="52"/>
      <c r="F10" s="52"/>
      <c r="G10" s="54"/>
      <c r="H10" s="54" t="s">
        <v>168</v>
      </c>
      <c r="I10" s="54" t="str">
        <f t="shared" si="0"/>
        <v>JN49DT</v>
      </c>
      <c r="J10" s="54">
        <f t="shared" si="1"/>
        <v>8.25</v>
      </c>
      <c r="K10" s="54">
        <f t="shared" si="2"/>
        <v>49.791666666666664</v>
      </c>
      <c r="L10" s="54" t="str">
        <f t="shared" si="3"/>
        <v>JN67CR</v>
      </c>
      <c r="M10" s="54">
        <f t="shared" si="4"/>
        <v>12.166666666666666</v>
      </c>
      <c r="N10" s="54">
        <f t="shared" si="5"/>
        <v>47.708333333333336</v>
      </c>
      <c r="O10" s="58">
        <f t="shared" si="6"/>
        <v>0.05789705560519365</v>
      </c>
      <c r="P10" s="59">
        <f t="shared" si="7"/>
        <v>368.8795103773703</v>
      </c>
      <c r="Q10" s="59">
        <f t="shared" si="8"/>
        <v>127.40891060063373</v>
      </c>
      <c r="R10" s="59">
        <f t="shared" si="9"/>
        <v>127.40891060063373</v>
      </c>
      <c r="S10" s="126" t="s">
        <v>1407</v>
      </c>
    </row>
    <row r="11" spans="1:19" ht="12.75">
      <c r="A11" s="89">
        <v>3456005</v>
      </c>
      <c r="B11" s="54" t="s">
        <v>223</v>
      </c>
      <c r="C11" s="54" t="s">
        <v>224</v>
      </c>
      <c r="D11" s="54"/>
      <c r="E11" s="52"/>
      <c r="F11" s="52"/>
      <c r="G11" s="54"/>
      <c r="H11" s="54" t="s">
        <v>225</v>
      </c>
      <c r="I11" s="54" t="str">
        <f t="shared" si="0"/>
        <v>JN49DT</v>
      </c>
      <c r="J11" s="54">
        <f t="shared" si="1"/>
        <v>8.25</v>
      </c>
      <c r="K11" s="54">
        <f t="shared" si="2"/>
        <v>49.791666666666664</v>
      </c>
      <c r="L11" s="54" t="str">
        <f t="shared" si="3"/>
        <v>JO31BS</v>
      </c>
      <c r="M11" s="54">
        <f t="shared" si="4"/>
        <v>6.083333333333333</v>
      </c>
      <c r="N11" s="54">
        <f t="shared" si="5"/>
        <v>51.75</v>
      </c>
      <c r="O11" s="58">
        <f t="shared" si="6"/>
        <v>0.041711245751072656</v>
      </c>
      <c r="P11" s="59">
        <f t="shared" si="7"/>
        <v>265.75486005380924</v>
      </c>
      <c r="Q11" s="59">
        <f t="shared" si="8"/>
        <v>34.14577187346282</v>
      </c>
      <c r="R11" s="59">
        <f t="shared" si="9"/>
        <v>325.8542281265372</v>
      </c>
      <c r="S11" s="126" t="s">
        <v>1407</v>
      </c>
    </row>
    <row r="12" spans="1:19" ht="12.75">
      <c r="A12" s="89">
        <v>3456800</v>
      </c>
      <c r="B12" s="54" t="s">
        <v>226</v>
      </c>
      <c r="C12" s="54" t="s">
        <v>227</v>
      </c>
      <c r="D12" s="54"/>
      <c r="E12" s="52"/>
      <c r="F12" s="52"/>
      <c r="G12" s="54"/>
      <c r="H12" s="54" t="s">
        <v>228</v>
      </c>
      <c r="I12" s="54" t="str">
        <f t="shared" si="0"/>
        <v>JN49DT</v>
      </c>
      <c r="J12" s="54">
        <f t="shared" si="1"/>
        <v>8.25</v>
      </c>
      <c r="K12" s="54">
        <f t="shared" si="2"/>
        <v>49.791666666666664</v>
      </c>
      <c r="L12" s="54" t="str">
        <f t="shared" si="3"/>
        <v>JO40FE</v>
      </c>
      <c r="M12" s="54">
        <f t="shared" si="4"/>
        <v>8.416666666666666</v>
      </c>
      <c r="N12" s="54">
        <f t="shared" si="5"/>
        <v>50.166666666666664</v>
      </c>
      <c r="O12" s="58">
        <f t="shared" si="6"/>
        <v>0.00680704891793793</v>
      </c>
      <c r="P12" s="59">
        <f t="shared" si="7"/>
        <v>43.369750770857934</v>
      </c>
      <c r="Q12" s="59">
        <f t="shared" si="8"/>
        <v>15.886535228175518</v>
      </c>
      <c r="R12" s="59">
        <f t="shared" si="9"/>
        <v>15.886535228175518</v>
      </c>
      <c r="S12" s="126" t="s">
        <v>1407</v>
      </c>
    </row>
    <row r="13" spans="1:19" ht="12.75">
      <c r="A13" s="89">
        <v>3456830</v>
      </c>
      <c r="B13" s="54" t="s">
        <v>190</v>
      </c>
      <c r="C13" s="54" t="s">
        <v>191</v>
      </c>
      <c r="D13" s="54"/>
      <c r="E13" s="52"/>
      <c r="F13" s="52"/>
      <c r="G13" s="54"/>
      <c r="H13" s="54" t="s">
        <v>192</v>
      </c>
      <c r="I13" s="54" t="str">
        <f t="shared" si="0"/>
        <v>JN49DT</v>
      </c>
      <c r="J13" s="54">
        <f t="shared" si="1"/>
        <v>8.25</v>
      </c>
      <c r="K13" s="54">
        <f t="shared" si="2"/>
        <v>49.791666666666664</v>
      </c>
      <c r="L13" s="54" t="str">
        <f t="shared" si="3"/>
        <v>JO31FF</v>
      </c>
      <c r="M13" s="54">
        <f t="shared" si="4"/>
        <v>6.416666666666667</v>
      </c>
      <c r="N13" s="54">
        <f t="shared" si="5"/>
        <v>51.208333333333336</v>
      </c>
      <c r="O13" s="58">
        <f t="shared" si="6"/>
        <v>0.03202282362633335</v>
      </c>
      <c r="P13" s="59">
        <f t="shared" si="7"/>
        <v>204.0270161704577</v>
      </c>
      <c r="Q13" s="59">
        <f t="shared" si="8"/>
        <v>38.7555611244792</v>
      </c>
      <c r="R13" s="59">
        <f t="shared" si="9"/>
        <v>321.2444388755208</v>
      </c>
      <c r="S13" s="126" t="s">
        <v>1407</v>
      </c>
    </row>
    <row r="14" spans="1:19" ht="12.75">
      <c r="A14" s="89">
        <v>3456855</v>
      </c>
      <c r="B14" s="54" t="s">
        <v>198</v>
      </c>
      <c r="C14" s="54" t="s">
        <v>199</v>
      </c>
      <c r="D14" s="54"/>
      <c r="E14" s="52"/>
      <c r="F14" s="52"/>
      <c r="G14" s="54"/>
      <c r="H14" s="54" t="s">
        <v>200</v>
      </c>
      <c r="I14" s="54" t="str">
        <f t="shared" si="0"/>
        <v>JN49DT</v>
      </c>
      <c r="J14" s="54">
        <f t="shared" si="1"/>
        <v>8.25</v>
      </c>
      <c r="K14" s="54">
        <f t="shared" si="2"/>
        <v>49.791666666666664</v>
      </c>
      <c r="L14" s="54" t="str">
        <f t="shared" si="3"/>
        <v>JN48WP</v>
      </c>
      <c r="M14" s="54">
        <f t="shared" si="4"/>
        <v>9.833333333333334</v>
      </c>
      <c r="N14" s="54">
        <f t="shared" si="5"/>
        <v>48.625</v>
      </c>
      <c r="O14" s="58">
        <f t="shared" si="6"/>
        <v>0.02721195368844964</v>
      </c>
      <c r="P14" s="59">
        <f t="shared" si="7"/>
        <v>173.3755205352192</v>
      </c>
      <c r="Q14" s="59">
        <f t="shared" si="8"/>
        <v>137.8369474133642</v>
      </c>
      <c r="R14" s="59">
        <f t="shared" si="9"/>
        <v>137.8369474133642</v>
      </c>
      <c r="S14" s="126" t="s">
        <v>1407</v>
      </c>
    </row>
    <row r="15" spans="1:19" ht="12.75">
      <c r="A15" s="89">
        <v>3456883</v>
      </c>
      <c r="B15" s="54" t="s">
        <v>152</v>
      </c>
      <c r="C15" s="54" t="s">
        <v>153</v>
      </c>
      <c r="D15" s="54"/>
      <c r="E15" s="52"/>
      <c r="F15" s="52"/>
      <c r="G15" s="54"/>
      <c r="H15" s="54" t="s">
        <v>154</v>
      </c>
      <c r="I15" s="54" t="str">
        <f t="shared" si="0"/>
        <v>JN49DT</v>
      </c>
      <c r="J15" s="54">
        <f t="shared" si="1"/>
        <v>8.25</v>
      </c>
      <c r="K15" s="54">
        <f t="shared" si="2"/>
        <v>49.791666666666664</v>
      </c>
      <c r="L15" s="54" t="str">
        <f t="shared" si="3"/>
        <v>JN68GI</v>
      </c>
      <c r="M15" s="54">
        <f t="shared" si="4"/>
        <v>12.5</v>
      </c>
      <c r="N15" s="54">
        <f t="shared" si="5"/>
        <v>48.333333333333336</v>
      </c>
      <c r="O15" s="58">
        <f t="shared" si="6"/>
        <v>0.05485293373880773</v>
      </c>
      <c r="P15" s="59">
        <f t="shared" si="7"/>
        <v>349.4844967300657</v>
      </c>
      <c r="Q15" s="59">
        <f t="shared" si="8"/>
        <v>116.02324031392764</v>
      </c>
      <c r="R15" s="59">
        <f t="shared" si="9"/>
        <v>116.02324031392764</v>
      </c>
      <c r="S15" s="126" t="s">
        <v>1407</v>
      </c>
    </row>
    <row r="16" spans="1:19" ht="12.75">
      <c r="A16" s="89">
        <v>3456885</v>
      </c>
      <c r="B16" s="54" t="s">
        <v>155</v>
      </c>
      <c r="C16" s="54" t="s">
        <v>156</v>
      </c>
      <c r="D16" s="54"/>
      <c r="E16" s="52"/>
      <c r="F16" s="52"/>
      <c r="G16" s="54"/>
      <c r="H16" s="54" t="s">
        <v>157</v>
      </c>
      <c r="I16" s="54" t="str">
        <f t="shared" si="0"/>
        <v>JN49DT</v>
      </c>
      <c r="J16" s="54">
        <f t="shared" si="1"/>
        <v>8.25</v>
      </c>
      <c r="K16" s="54">
        <f t="shared" si="2"/>
        <v>49.791666666666664</v>
      </c>
      <c r="L16" s="54" t="str">
        <f t="shared" si="3"/>
        <v>JO61UA</v>
      </c>
      <c r="M16" s="54">
        <f t="shared" si="4"/>
        <v>13.666666666666666</v>
      </c>
      <c r="N16" s="54">
        <f t="shared" si="5"/>
        <v>51</v>
      </c>
      <c r="O16" s="58">
        <f t="shared" si="6"/>
        <v>0.06383168885392032</v>
      </c>
      <c r="P16" s="59">
        <f t="shared" si="7"/>
        <v>406.6908391949826</v>
      </c>
      <c r="Q16" s="59">
        <f t="shared" si="8"/>
        <v>68.63945254668629</v>
      </c>
      <c r="R16" s="59">
        <f t="shared" si="9"/>
        <v>68.63945254668629</v>
      </c>
      <c r="S16" s="126" t="s">
        <v>1407</v>
      </c>
    </row>
    <row r="17" spans="1:19" ht="12.75">
      <c r="A17" s="89">
        <v>3456965</v>
      </c>
      <c r="B17" s="54" t="s">
        <v>37</v>
      </c>
      <c r="C17" s="54" t="s">
        <v>38</v>
      </c>
      <c r="D17" s="54"/>
      <c r="E17" s="52"/>
      <c r="F17" s="52"/>
      <c r="G17" s="54"/>
      <c r="H17" s="54" t="s">
        <v>39</v>
      </c>
      <c r="I17" s="54" t="str">
        <f t="shared" si="0"/>
        <v>JN49DT</v>
      </c>
      <c r="J17" s="54">
        <f t="shared" si="1"/>
        <v>8.25</v>
      </c>
      <c r="K17" s="54">
        <f t="shared" si="2"/>
        <v>49.791666666666664</v>
      </c>
      <c r="L17" s="54" t="str">
        <f t="shared" si="3"/>
        <v>JN59PL</v>
      </c>
      <c r="M17" s="54">
        <f t="shared" si="4"/>
        <v>11.25</v>
      </c>
      <c r="N17" s="54">
        <f t="shared" si="5"/>
        <v>49.458333333333336</v>
      </c>
      <c r="O17" s="58">
        <f t="shared" si="6"/>
        <v>0.03441094414245449</v>
      </c>
      <c r="P17" s="59">
        <f t="shared" si="7"/>
        <v>219.2424484148203</v>
      </c>
      <c r="Q17" s="59">
        <f t="shared" si="8"/>
        <v>98.58784930399565</v>
      </c>
      <c r="R17" s="59">
        <f t="shared" si="9"/>
        <v>98.58784930399565</v>
      </c>
      <c r="S17" s="126" t="s">
        <v>1407</v>
      </c>
    </row>
    <row r="18" spans="1:19" ht="12.75">
      <c r="A18" s="89">
        <v>3456980</v>
      </c>
      <c r="B18" s="54" t="s">
        <v>180</v>
      </c>
      <c r="C18" s="54" t="s">
        <v>181</v>
      </c>
      <c r="D18" s="54"/>
      <c r="E18" s="52"/>
      <c r="F18" s="52"/>
      <c r="G18" s="54"/>
      <c r="H18" s="54" t="s">
        <v>182</v>
      </c>
      <c r="I18" s="54" t="str">
        <f t="shared" si="0"/>
        <v>JN49DT</v>
      </c>
      <c r="J18" s="54">
        <f t="shared" si="1"/>
        <v>8.25</v>
      </c>
      <c r="K18" s="54">
        <f t="shared" si="2"/>
        <v>49.791666666666664</v>
      </c>
      <c r="L18" s="54" t="str">
        <f t="shared" si="3"/>
        <v>JO31CV</v>
      </c>
      <c r="M18" s="54">
        <f t="shared" si="4"/>
        <v>6.166666666666667</v>
      </c>
      <c r="N18" s="54">
        <f t="shared" si="5"/>
        <v>51.875</v>
      </c>
      <c r="O18" s="58">
        <f t="shared" si="6"/>
        <v>0.04300176984988946</v>
      </c>
      <c r="P18" s="59">
        <f t="shared" si="7"/>
        <v>273.97717624460074</v>
      </c>
      <c r="Q18" s="59">
        <f t="shared" si="8"/>
        <v>31.472109708937325</v>
      </c>
      <c r="R18" s="59">
        <f t="shared" si="9"/>
        <v>328.5278902910627</v>
      </c>
      <c r="S18" s="126" t="s">
        <v>1407</v>
      </c>
    </row>
    <row r="19" spans="1:19" ht="12.75">
      <c r="A19" s="89">
        <v>5660840</v>
      </c>
      <c r="B19" s="54" t="s">
        <v>28</v>
      </c>
      <c r="C19" s="54" t="s">
        <v>29</v>
      </c>
      <c r="D19" s="54"/>
      <c r="E19" s="52"/>
      <c r="F19" s="52"/>
      <c r="G19" s="54"/>
      <c r="H19" s="54" t="s">
        <v>30</v>
      </c>
      <c r="I19" s="54" t="str">
        <f t="shared" si="0"/>
        <v>JN49DT</v>
      </c>
      <c r="J19" s="54">
        <f t="shared" si="1"/>
        <v>8.25</v>
      </c>
      <c r="K19" s="54">
        <f t="shared" si="2"/>
        <v>49.791666666666664</v>
      </c>
      <c r="L19" s="54" t="str">
        <f t="shared" si="3"/>
        <v>JO50WC</v>
      </c>
      <c r="M19" s="54">
        <f t="shared" si="4"/>
        <v>11.833333333333334</v>
      </c>
      <c r="N19" s="54">
        <f t="shared" si="5"/>
        <v>50.083333333333336</v>
      </c>
      <c r="O19" s="58">
        <f t="shared" si="6"/>
        <v>0.04056936473584449</v>
      </c>
      <c r="P19" s="59">
        <f t="shared" si="7"/>
        <v>258.47959354148605</v>
      </c>
      <c r="Q19" s="59">
        <f t="shared" si="8"/>
        <v>81.42329167293617</v>
      </c>
      <c r="R19" s="59">
        <f t="shared" si="9"/>
        <v>81.42329167293617</v>
      </c>
      <c r="S19" s="126" t="s">
        <v>1407</v>
      </c>
    </row>
    <row r="20" spans="1:19" ht="12.75">
      <c r="A20" s="89">
        <v>5670800</v>
      </c>
      <c r="B20" s="54" t="s">
        <v>226</v>
      </c>
      <c r="C20" s="54" t="s">
        <v>227</v>
      </c>
      <c r="D20" s="54"/>
      <c r="E20" s="52"/>
      <c r="F20" s="52"/>
      <c r="G20" s="54"/>
      <c r="H20" s="54" t="s">
        <v>228</v>
      </c>
      <c r="I20" s="54" t="str">
        <f t="shared" si="0"/>
        <v>JN49DT</v>
      </c>
      <c r="J20" s="54">
        <f t="shared" si="1"/>
        <v>8.25</v>
      </c>
      <c r="K20" s="54">
        <f t="shared" si="2"/>
        <v>49.791666666666664</v>
      </c>
      <c r="L20" s="54" t="str">
        <f t="shared" si="3"/>
        <v>JO40FE</v>
      </c>
      <c r="M20" s="54">
        <f t="shared" si="4"/>
        <v>8.416666666666666</v>
      </c>
      <c r="N20" s="54">
        <f t="shared" si="5"/>
        <v>50.166666666666664</v>
      </c>
      <c r="O20" s="58">
        <f t="shared" si="6"/>
        <v>0.00680704891793793</v>
      </c>
      <c r="P20" s="59">
        <f t="shared" si="7"/>
        <v>43.369750770857934</v>
      </c>
      <c r="Q20" s="59">
        <f t="shared" si="8"/>
        <v>15.886535228175518</v>
      </c>
      <c r="R20" s="59">
        <f t="shared" si="9"/>
        <v>15.886535228175518</v>
      </c>
      <c r="S20" s="126" t="s">
        <v>1407</v>
      </c>
    </row>
    <row r="21" spans="1:19" ht="12.75">
      <c r="A21" s="89">
        <v>5670833</v>
      </c>
      <c r="B21" s="54" t="s">
        <v>193</v>
      </c>
      <c r="C21" s="54" t="s">
        <v>194</v>
      </c>
      <c r="D21" s="54"/>
      <c r="E21" s="52"/>
      <c r="F21" s="52"/>
      <c r="G21" s="54"/>
      <c r="H21" s="54" t="s">
        <v>195</v>
      </c>
      <c r="I21" s="54" t="str">
        <f t="shared" si="0"/>
        <v>JN49DT</v>
      </c>
      <c r="J21" s="54">
        <f t="shared" si="1"/>
        <v>8.25</v>
      </c>
      <c r="K21" s="54">
        <f t="shared" si="2"/>
        <v>49.791666666666664</v>
      </c>
      <c r="L21" s="54" t="str">
        <f t="shared" si="3"/>
        <v>JO50WB</v>
      </c>
      <c r="M21" s="54">
        <f t="shared" si="4"/>
        <v>11.833333333333334</v>
      </c>
      <c r="N21" s="54">
        <f t="shared" si="5"/>
        <v>50.041666666666664</v>
      </c>
      <c r="O21" s="58">
        <f t="shared" si="6"/>
        <v>0.04050190530823339</v>
      </c>
      <c r="P21" s="59">
        <f t="shared" si="7"/>
        <v>258.0497892903474</v>
      </c>
      <c r="Q21" s="59">
        <f t="shared" si="8"/>
        <v>82.44705599146883</v>
      </c>
      <c r="R21" s="59">
        <f t="shared" si="9"/>
        <v>82.44705599146883</v>
      </c>
      <c r="S21" s="126" t="s">
        <v>1407</v>
      </c>
    </row>
    <row r="22" spans="1:19" ht="12.75">
      <c r="A22" s="89">
        <v>5670850</v>
      </c>
      <c r="B22" s="54" t="s">
        <v>197</v>
      </c>
      <c r="C22" s="54" t="s">
        <v>33</v>
      </c>
      <c r="D22" s="54"/>
      <c r="E22" s="52"/>
      <c r="F22" s="52"/>
      <c r="G22" s="54"/>
      <c r="H22" s="54" t="s">
        <v>34</v>
      </c>
      <c r="I22" s="54" t="str">
        <f t="shared" si="0"/>
        <v>JN49DT</v>
      </c>
      <c r="J22" s="54">
        <f t="shared" si="1"/>
        <v>8.25</v>
      </c>
      <c r="K22" s="54">
        <f t="shared" si="2"/>
        <v>49.791666666666664</v>
      </c>
      <c r="L22" s="54" t="str">
        <f t="shared" si="3"/>
        <v>JO62LJ</v>
      </c>
      <c r="M22" s="54">
        <f t="shared" si="4"/>
        <v>12.916666666666666</v>
      </c>
      <c r="N22" s="54">
        <f t="shared" si="5"/>
        <v>52.375</v>
      </c>
      <c r="O22" s="58">
        <f t="shared" si="6"/>
        <v>0.06817196025755656</v>
      </c>
      <c r="P22" s="59">
        <f t="shared" si="7"/>
        <v>434.34401038897016</v>
      </c>
      <c r="Q22" s="59">
        <f t="shared" si="8"/>
        <v>46.81472952473861</v>
      </c>
      <c r="R22" s="59">
        <f t="shared" si="9"/>
        <v>46.81472952473861</v>
      </c>
      <c r="S22" s="126" t="s">
        <v>1407</v>
      </c>
    </row>
    <row r="23" spans="1:19" ht="12.75">
      <c r="A23" s="89">
        <v>5760000</v>
      </c>
      <c r="B23" s="54" t="s">
        <v>229</v>
      </c>
      <c r="C23" s="54" t="s">
        <v>64</v>
      </c>
      <c r="D23" s="54"/>
      <c r="E23" s="52"/>
      <c r="F23" s="52"/>
      <c r="G23" s="54"/>
      <c r="H23" s="54" t="s">
        <v>230</v>
      </c>
      <c r="I23" s="54" t="str">
        <f t="shared" si="0"/>
        <v>JN49DT</v>
      </c>
      <c r="J23" s="54">
        <f t="shared" si="1"/>
        <v>8.25</v>
      </c>
      <c r="K23" s="54">
        <f t="shared" si="2"/>
        <v>49.791666666666664</v>
      </c>
      <c r="L23" s="54" t="str">
        <f t="shared" si="3"/>
        <v>JN36BK</v>
      </c>
      <c r="M23" s="54">
        <f t="shared" si="4"/>
        <v>6.083333333333333</v>
      </c>
      <c r="N23" s="54">
        <f t="shared" si="5"/>
        <v>46.416666666666664</v>
      </c>
      <c r="O23" s="58">
        <f t="shared" si="6"/>
        <v>0.06408237005753437</v>
      </c>
      <c r="P23" s="59">
        <f t="shared" si="7"/>
        <v>408.28800434756874</v>
      </c>
      <c r="Q23" s="59">
        <f t="shared" si="8"/>
        <v>155.98306278849753</v>
      </c>
      <c r="R23" s="59">
        <f t="shared" si="9"/>
        <v>204.01693721150247</v>
      </c>
      <c r="S23" s="126" t="s">
        <v>1407</v>
      </c>
    </row>
    <row r="24" spans="1:19" ht="12.75">
      <c r="A24" s="89">
        <v>5760050</v>
      </c>
      <c r="B24" s="54" t="s">
        <v>223</v>
      </c>
      <c r="C24" s="54" t="s">
        <v>224</v>
      </c>
      <c r="D24" s="54"/>
      <c r="E24" s="52"/>
      <c r="F24" s="52"/>
      <c r="G24" s="54"/>
      <c r="H24" s="54" t="s">
        <v>225</v>
      </c>
      <c r="I24" s="54" t="str">
        <f t="shared" si="0"/>
        <v>JN49DT</v>
      </c>
      <c r="J24" s="54">
        <f t="shared" si="1"/>
        <v>8.25</v>
      </c>
      <c r="K24" s="54">
        <f t="shared" si="2"/>
        <v>49.791666666666664</v>
      </c>
      <c r="L24" s="54" t="str">
        <f t="shared" si="3"/>
        <v>JO31BS</v>
      </c>
      <c r="M24" s="54">
        <f t="shared" si="4"/>
        <v>6.083333333333333</v>
      </c>
      <c r="N24" s="54">
        <f t="shared" si="5"/>
        <v>51.75</v>
      </c>
      <c r="O24" s="58">
        <f t="shared" si="6"/>
        <v>0.041711245751072656</v>
      </c>
      <c r="P24" s="59">
        <f t="shared" si="7"/>
        <v>265.75486005380924</v>
      </c>
      <c r="Q24" s="59">
        <f t="shared" si="8"/>
        <v>34.14577187346282</v>
      </c>
      <c r="R24" s="59">
        <f t="shared" si="9"/>
        <v>325.8542281265372</v>
      </c>
      <c r="S24" s="126" t="s">
        <v>1407</v>
      </c>
    </row>
    <row r="25" spans="1:19" ht="12.75">
      <c r="A25" s="89">
        <v>5760070</v>
      </c>
      <c r="B25" s="54" t="s">
        <v>222</v>
      </c>
      <c r="C25" s="54" t="s">
        <v>220</v>
      </c>
      <c r="D25" s="54"/>
      <c r="E25" s="52"/>
      <c r="F25" s="52"/>
      <c r="G25" s="54"/>
      <c r="H25" s="54" t="s">
        <v>221</v>
      </c>
      <c r="I25" s="54" t="str">
        <f t="shared" si="0"/>
        <v>JN49DT</v>
      </c>
      <c r="J25" s="54">
        <f t="shared" si="1"/>
        <v>8.25</v>
      </c>
      <c r="K25" s="54">
        <f t="shared" si="2"/>
        <v>49.791666666666664</v>
      </c>
      <c r="L25" s="54" t="str">
        <f t="shared" si="3"/>
        <v>JO31MC</v>
      </c>
      <c r="M25" s="54">
        <f t="shared" si="4"/>
        <v>7</v>
      </c>
      <c r="N25" s="54">
        <f t="shared" si="5"/>
        <v>51.083333333333336</v>
      </c>
      <c r="O25" s="58">
        <f t="shared" si="6"/>
        <v>0.02648129201942262</v>
      </c>
      <c r="P25" s="59">
        <f t="shared" si="7"/>
        <v>168.72025584334733</v>
      </c>
      <c r="Q25" s="59">
        <f t="shared" si="8"/>
        <v>31.16827823046805</v>
      </c>
      <c r="R25" s="59">
        <f t="shared" si="9"/>
        <v>328.83172176953195</v>
      </c>
      <c r="S25" s="126" t="s">
        <v>1407</v>
      </c>
    </row>
    <row r="26" spans="1:19" ht="12.75">
      <c r="A26" s="89">
        <v>5760830</v>
      </c>
      <c r="B26" s="54" t="s">
        <v>190</v>
      </c>
      <c r="C26" s="54" t="s">
        <v>191</v>
      </c>
      <c r="D26" s="54"/>
      <c r="E26" s="52"/>
      <c r="F26" s="52"/>
      <c r="G26" s="54"/>
      <c r="H26" s="54" t="s">
        <v>192</v>
      </c>
      <c r="I26" s="54" t="str">
        <f t="shared" si="0"/>
        <v>JN49DT</v>
      </c>
      <c r="J26" s="54">
        <f t="shared" si="1"/>
        <v>8.25</v>
      </c>
      <c r="K26" s="54">
        <f t="shared" si="2"/>
        <v>49.791666666666664</v>
      </c>
      <c r="L26" s="54" t="str">
        <f t="shared" si="3"/>
        <v>JO31FF</v>
      </c>
      <c r="M26" s="54">
        <f t="shared" si="4"/>
        <v>6.416666666666667</v>
      </c>
      <c r="N26" s="54">
        <f t="shared" si="5"/>
        <v>51.208333333333336</v>
      </c>
      <c r="O26" s="58">
        <f t="shared" si="6"/>
        <v>0.03202282362633335</v>
      </c>
      <c r="P26" s="59">
        <f t="shared" si="7"/>
        <v>204.0270161704577</v>
      </c>
      <c r="Q26" s="59">
        <f t="shared" si="8"/>
        <v>38.7555611244792</v>
      </c>
      <c r="R26" s="59">
        <f t="shared" si="9"/>
        <v>321.2444388755208</v>
      </c>
      <c r="S26" s="126" t="s">
        <v>1407</v>
      </c>
    </row>
    <row r="27" spans="1:19" ht="12.75">
      <c r="A27" s="89">
        <v>5760855</v>
      </c>
      <c r="B27" s="54" t="s">
        <v>198</v>
      </c>
      <c r="C27" s="54" t="s">
        <v>199</v>
      </c>
      <c r="D27" s="54"/>
      <c r="E27" s="52"/>
      <c r="F27" s="52"/>
      <c r="G27" s="54"/>
      <c r="H27" s="54" t="s">
        <v>200</v>
      </c>
      <c r="I27" s="54" t="str">
        <f t="shared" si="0"/>
        <v>JN49DT</v>
      </c>
      <c r="J27" s="54">
        <f t="shared" si="1"/>
        <v>8.25</v>
      </c>
      <c r="K27" s="54">
        <f t="shared" si="2"/>
        <v>49.791666666666664</v>
      </c>
      <c r="L27" s="54" t="str">
        <f t="shared" si="3"/>
        <v>JN48WP</v>
      </c>
      <c r="M27" s="54">
        <f t="shared" si="4"/>
        <v>9.833333333333334</v>
      </c>
      <c r="N27" s="54">
        <f t="shared" si="5"/>
        <v>48.625</v>
      </c>
      <c r="O27" s="58">
        <f t="shared" si="6"/>
        <v>0.02721195368844964</v>
      </c>
      <c r="P27" s="59">
        <f t="shared" si="7"/>
        <v>173.3755205352192</v>
      </c>
      <c r="Q27" s="59">
        <f t="shared" si="8"/>
        <v>137.8369474133642</v>
      </c>
      <c r="R27" s="59">
        <f t="shared" si="9"/>
        <v>137.8369474133642</v>
      </c>
      <c r="S27" s="126" t="s">
        <v>1407</v>
      </c>
    </row>
    <row r="28" spans="1:19" ht="12.75">
      <c r="A28" s="89">
        <v>5760860</v>
      </c>
      <c r="B28" s="54" t="s">
        <v>231</v>
      </c>
      <c r="C28" s="54" t="s">
        <v>232</v>
      </c>
      <c r="D28" s="54"/>
      <c r="E28" s="52"/>
      <c r="F28" s="52"/>
      <c r="G28" s="54"/>
      <c r="H28" s="54" t="s">
        <v>233</v>
      </c>
      <c r="I28" s="54" t="str">
        <f t="shared" si="0"/>
        <v>JN49DT</v>
      </c>
      <c r="J28" s="54">
        <f t="shared" si="1"/>
        <v>8.25</v>
      </c>
      <c r="K28" s="54">
        <f t="shared" si="2"/>
        <v>49.791666666666664</v>
      </c>
      <c r="L28" s="54" t="str">
        <f t="shared" si="3"/>
        <v>JN69NC</v>
      </c>
      <c r="M28" s="54">
        <f t="shared" si="4"/>
        <v>13.083333333333334</v>
      </c>
      <c r="N28" s="54">
        <f t="shared" si="5"/>
        <v>49.083333333333336</v>
      </c>
      <c r="O28" s="58">
        <f t="shared" si="6"/>
        <v>0.0562207408470945</v>
      </c>
      <c r="P28" s="59">
        <f t="shared" si="7"/>
        <v>358.1992061590932</v>
      </c>
      <c r="Q28" s="59">
        <f t="shared" si="8"/>
        <v>100.85665968919035</v>
      </c>
      <c r="R28" s="59">
        <f t="shared" si="9"/>
        <v>100.85665968919035</v>
      </c>
      <c r="S28" s="126" t="s">
        <v>1407</v>
      </c>
    </row>
    <row r="29" spans="1:19" ht="12.75">
      <c r="A29" s="89">
        <v>5760865</v>
      </c>
      <c r="B29" s="54" t="s">
        <v>234</v>
      </c>
      <c r="C29" s="54" t="s">
        <v>235</v>
      </c>
      <c r="D29" s="54"/>
      <c r="E29" s="52"/>
      <c r="F29" s="52"/>
      <c r="G29" s="54"/>
      <c r="H29" s="54" t="s">
        <v>123</v>
      </c>
      <c r="I29" s="54" t="str">
        <f t="shared" si="0"/>
        <v>JN49DT</v>
      </c>
      <c r="J29" s="54">
        <f t="shared" si="1"/>
        <v>8.25</v>
      </c>
      <c r="K29" s="54">
        <f t="shared" si="2"/>
        <v>49.791666666666664</v>
      </c>
      <c r="L29" s="54" t="str">
        <f t="shared" si="3"/>
        <v>JN88EF</v>
      </c>
      <c r="M29" s="54">
        <f t="shared" si="4"/>
        <v>16.333333333333332</v>
      </c>
      <c r="N29" s="54">
        <f t="shared" si="5"/>
        <v>48.208333333333336</v>
      </c>
      <c r="O29" s="58">
        <f t="shared" si="6"/>
        <v>0.09653864698382253</v>
      </c>
      <c r="P29" s="59">
        <f t="shared" si="7"/>
        <v>615.0766815280285</v>
      </c>
      <c r="Q29" s="59">
        <f t="shared" si="8"/>
        <v>103.54446942030734</v>
      </c>
      <c r="R29" s="59">
        <f t="shared" si="9"/>
        <v>103.54446942030734</v>
      </c>
      <c r="S29" s="126" t="s">
        <v>1407</v>
      </c>
    </row>
    <row r="30" spans="1:19" ht="12.75">
      <c r="A30" s="89">
        <v>5760883</v>
      </c>
      <c r="B30" s="54" t="s">
        <v>152</v>
      </c>
      <c r="C30" s="54" t="s">
        <v>153</v>
      </c>
      <c r="D30" s="54"/>
      <c r="E30" s="52"/>
      <c r="F30" s="52"/>
      <c r="G30" s="54"/>
      <c r="H30" s="54" t="s">
        <v>154</v>
      </c>
      <c r="I30" s="54" t="str">
        <f t="shared" si="0"/>
        <v>JN49DT</v>
      </c>
      <c r="J30" s="54">
        <f t="shared" si="1"/>
        <v>8.25</v>
      </c>
      <c r="K30" s="54">
        <f t="shared" si="2"/>
        <v>49.791666666666664</v>
      </c>
      <c r="L30" s="54" t="str">
        <f t="shared" si="3"/>
        <v>JN68GI</v>
      </c>
      <c r="M30" s="54">
        <f t="shared" si="4"/>
        <v>12.5</v>
      </c>
      <c r="N30" s="54">
        <f t="shared" si="5"/>
        <v>48.333333333333336</v>
      </c>
      <c r="O30" s="58">
        <f t="shared" si="6"/>
        <v>0.05485293373880773</v>
      </c>
      <c r="P30" s="59">
        <f t="shared" si="7"/>
        <v>349.4844967300657</v>
      </c>
      <c r="Q30" s="59">
        <f t="shared" si="8"/>
        <v>116.02324031392764</v>
      </c>
      <c r="R30" s="59">
        <f t="shared" si="9"/>
        <v>116.02324031392764</v>
      </c>
      <c r="S30" s="126" t="s">
        <v>1407</v>
      </c>
    </row>
    <row r="31" spans="1:19" ht="12.75">
      <c r="A31" s="89">
        <v>5760885</v>
      </c>
      <c r="B31" s="54" t="s">
        <v>155</v>
      </c>
      <c r="C31" s="54" t="s">
        <v>156</v>
      </c>
      <c r="D31" s="54"/>
      <c r="E31" s="52"/>
      <c r="F31" s="52"/>
      <c r="G31" s="54"/>
      <c r="H31" s="54" t="s">
        <v>157</v>
      </c>
      <c r="I31" s="54" t="str">
        <f t="shared" si="0"/>
        <v>JN49DT</v>
      </c>
      <c r="J31" s="54">
        <f t="shared" si="1"/>
        <v>8.25</v>
      </c>
      <c r="K31" s="54">
        <f t="shared" si="2"/>
        <v>49.791666666666664</v>
      </c>
      <c r="L31" s="54" t="str">
        <f t="shared" si="3"/>
        <v>JO61UA</v>
      </c>
      <c r="M31" s="54">
        <f t="shared" si="4"/>
        <v>13.666666666666666</v>
      </c>
      <c r="N31" s="54">
        <f t="shared" si="5"/>
        <v>51</v>
      </c>
      <c r="O31" s="58">
        <f t="shared" si="6"/>
        <v>0.06383168885392032</v>
      </c>
      <c r="P31" s="59">
        <f t="shared" si="7"/>
        <v>406.6908391949826</v>
      </c>
      <c r="Q31" s="59">
        <f t="shared" si="8"/>
        <v>68.63945254668629</v>
      </c>
      <c r="R31" s="59">
        <f t="shared" si="9"/>
        <v>68.63945254668629</v>
      </c>
      <c r="S31" s="126" t="s">
        <v>1407</v>
      </c>
    </row>
    <row r="32" spans="1:19" ht="12.75">
      <c r="A32" s="89">
        <v>5760900</v>
      </c>
      <c r="B32" s="54" t="s">
        <v>236</v>
      </c>
      <c r="C32" s="54" t="s">
        <v>237</v>
      </c>
      <c r="D32" s="54"/>
      <c r="E32" s="52"/>
      <c r="F32" s="52"/>
      <c r="G32" s="54"/>
      <c r="H32" s="54" t="s">
        <v>238</v>
      </c>
      <c r="I32" s="54" t="str">
        <f t="shared" si="0"/>
        <v>JN49DT</v>
      </c>
      <c r="J32" s="54">
        <f t="shared" si="1"/>
        <v>8.25</v>
      </c>
      <c r="K32" s="54">
        <f t="shared" si="2"/>
        <v>49.791666666666664</v>
      </c>
      <c r="L32" s="54" t="str">
        <f t="shared" si="3"/>
        <v>JN48BI</v>
      </c>
      <c r="M32" s="54">
        <f t="shared" si="4"/>
        <v>8.083333333333334</v>
      </c>
      <c r="N32" s="54">
        <f t="shared" si="5"/>
        <v>48.333333333333336</v>
      </c>
      <c r="O32" s="58">
        <f t="shared" si="6"/>
        <v>0.02552396388483502</v>
      </c>
      <c r="P32" s="59">
        <f t="shared" si="7"/>
        <v>162.6208310994494</v>
      </c>
      <c r="Q32" s="59">
        <f t="shared" si="8"/>
        <v>175.65437803519026</v>
      </c>
      <c r="R32" s="59">
        <f t="shared" si="9"/>
        <v>184.34562196480974</v>
      </c>
      <c r="S32" s="126" t="s">
        <v>1407</v>
      </c>
    </row>
    <row r="33" spans="1:19" ht="12.75">
      <c r="A33" s="89">
        <v>5760905</v>
      </c>
      <c r="B33" s="54" t="s">
        <v>69</v>
      </c>
      <c r="C33" s="54" t="s">
        <v>70</v>
      </c>
      <c r="D33" s="54"/>
      <c r="E33" s="52"/>
      <c r="F33" s="52"/>
      <c r="G33" s="54"/>
      <c r="H33" s="54" t="s">
        <v>71</v>
      </c>
      <c r="I33" s="54" t="str">
        <f t="shared" si="0"/>
        <v>JN49DT</v>
      </c>
      <c r="J33" s="54">
        <f t="shared" si="1"/>
        <v>8.25</v>
      </c>
      <c r="K33" s="54">
        <f t="shared" si="2"/>
        <v>49.791666666666664</v>
      </c>
      <c r="L33" s="54" t="str">
        <f t="shared" si="3"/>
        <v>JO50FU</v>
      </c>
      <c r="M33" s="54">
        <f t="shared" si="4"/>
        <v>10.416666666666666</v>
      </c>
      <c r="N33" s="54">
        <f t="shared" si="5"/>
        <v>50.833333333333336</v>
      </c>
      <c r="O33" s="58">
        <f t="shared" si="6"/>
        <v>0.0302254180958077</v>
      </c>
      <c r="P33" s="59">
        <f t="shared" si="7"/>
        <v>192.5752063138196</v>
      </c>
      <c r="Q33" s="59">
        <f t="shared" si="8"/>
        <v>52.19569808090983</v>
      </c>
      <c r="R33" s="59">
        <f t="shared" si="9"/>
        <v>52.19569808090983</v>
      </c>
      <c r="S33" s="126" t="s">
        <v>1407</v>
      </c>
    </row>
    <row r="34" spans="1:19" ht="12.75">
      <c r="A34" s="89">
        <v>5760945</v>
      </c>
      <c r="B34" s="54" t="s">
        <v>216</v>
      </c>
      <c r="C34" s="54" t="s">
        <v>217</v>
      </c>
      <c r="D34" s="54"/>
      <c r="E34" s="52"/>
      <c r="F34" s="52"/>
      <c r="G34" s="54"/>
      <c r="H34" s="54" t="s">
        <v>218</v>
      </c>
      <c r="I34" s="54" t="str">
        <f t="shared" si="0"/>
        <v>JN49DT</v>
      </c>
      <c r="J34" s="54">
        <f t="shared" si="1"/>
        <v>8.25</v>
      </c>
      <c r="K34" s="54">
        <f t="shared" si="2"/>
        <v>49.791666666666664</v>
      </c>
      <c r="L34" s="54" t="str">
        <f t="shared" si="3"/>
        <v>JN59AS</v>
      </c>
      <c r="M34" s="54">
        <f t="shared" si="4"/>
        <v>10</v>
      </c>
      <c r="N34" s="54">
        <f t="shared" si="5"/>
        <v>49.75</v>
      </c>
      <c r="O34" s="58">
        <f t="shared" si="6"/>
        <v>0.019739207553166827</v>
      </c>
      <c r="P34" s="59">
        <f t="shared" si="7"/>
        <v>125.7644130834918</v>
      </c>
      <c r="Q34" s="59">
        <f t="shared" si="8"/>
        <v>91.44306821224133</v>
      </c>
      <c r="R34" s="59">
        <f t="shared" si="9"/>
        <v>91.44306821224133</v>
      </c>
      <c r="S34" s="126"/>
    </row>
    <row r="35" spans="1:19" ht="12.75">
      <c r="A35" s="89">
        <v>5760960</v>
      </c>
      <c r="B35" s="54" t="s">
        <v>239</v>
      </c>
      <c r="C35" s="54" t="s">
        <v>240</v>
      </c>
      <c r="D35" s="54"/>
      <c r="E35" s="52"/>
      <c r="F35" s="52"/>
      <c r="G35" s="54"/>
      <c r="H35" s="54" t="s">
        <v>241</v>
      </c>
      <c r="I35" s="54" t="str">
        <f t="shared" si="0"/>
        <v>JN49DT</v>
      </c>
      <c r="J35" s="54">
        <f t="shared" si="1"/>
        <v>8.25</v>
      </c>
      <c r="K35" s="54">
        <f t="shared" si="2"/>
        <v>49.791666666666664</v>
      </c>
      <c r="L35" s="54" t="str">
        <f t="shared" si="3"/>
        <v>JN58KR</v>
      </c>
      <c r="M35" s="54">
        <f t="shared" si="4"/>
        <v>10.833333333333334</v>
      </c>
      <c r="N35" s="54">
        <f t="shared" si="5"/>
        <v>48.708333333333336</v>
      </c>
      <c r="O35" s="58">
        <f t="shared" si="6"/>
        <v>0.034978514061891675</v>
      </c>
      <c r="P35" s="59">
        <f t="shared" si="7"/>
        <v>222.85860664253045</v>
      </c>
      <c r="Q35" s="59">
        <f t="shared" si="8"/>
        <v>121.73461626277144</v>
      </c>
      <c r="R35" s="59">
        <f t="shared" si="9"/>
        <v>121.73461626277144</v>
      </c>
      <c r="S35" s="126" t="s">
        <v>1407</v>
      </c>
    </row>
    <row r="36" spans="1:19" ht="12.75">
      <c r="A36" s="89">
        <v>5760965</v>
      </c>
      <c r="B36" s="54" t="s">
        <v>37</v>
      </c>
      <c r="C36" s="54" t="s">
        <v>38</v>
      </c>
      <c r="D36" s="54"/>
      <c r="E36" s="52"/>
      <c r="F36" s="52"/>
      <c r="G36" s="54"/>
      <c r="H36" s="54" t="s">
        <v>39</v>
      </c>
      <c r="I36" s="54" t="str">
        <f aca="true" t="shared" si="10" ref="I36:I60">UPPER($C$2)</f>
        <v>JN49DT</v>
      </c>
      <c r="J36" s="54">
        <f aca="true" t="shared" si="11" ref="J36:J60">(CODE(MID(I36,1,1))-74)*20+MID(I36,3,1)*2+(CODE(MID(I36,5,1))-65)/12</f>
        <v>8.25</v>
      </c>
      <c r="K36" s="54">
        <f>(CODE(MID(I36,2,1))-74)*10+MID(I36,4,1)*1+(CODE(MID(I36,6,1))-65)/24</f>
        <v>49.791666666666664</v>
      </c>
      <c r="L36" s="54" t="str">
        <f>UPPER(C36)</f>
        <v>JN59PL</v>
      </c>
      <c r="M36" s="54">
        <f aca="true" t="shared" si="12" ref="M36:M60">(CODE(MID(L36,1,1))-74)*20+MID(L36,3,1)*2+(CODE(MID(L36,5,1))-65)/12</f>
        <v>11.25</v>
      </c>
      <c r="N36" s="54">
        <f>(CODE(MID(L36,2,1))-74)*10+MID(L36,4,1)*1+(CODE(MID(L36,6,1))-65)/24</f>
        <v>49.458333333333336</v>
      </c>
      <c r="O36" s="58">
        <f>ACOS(SIN(N36*PI()/180)*SIN(K36*PI()/180)+COS(N36*PI()/180)*COS(K36*PI()/180)*COS((J36-M36)*PI()/180))</f>
        <v>0.03441094414245449</v>
      </c>
      <c r="P36" s="59">
        <f>IF(C36="","",6371.3*O36)</f>
        <v>219.2424484148203</v>
      </c>
      <c r="Q36" s="59">
        <f>ACOS((SIN(N36*PI()/180)-SIN(K36*PI()/180)*COS(O36))/(COS(K36*PI()/180)*SIN(O36)))*180/PI()</f>
        <v>98.58784930399565</v>
      </c>
      <c r="R36" s="59">
        <f>IF(C36="","",IF((SIN((M36-J36)*PI()/180))&lt;0,360-Q36,Q36))</f>
        <v>98.58784930399565</v>
      </c>
      <c r="S36" s="126" t="s">
        <v>1407</v>
      </c>
    </row>
    <row r="37" spans="1:19" ht="12.75">
      <c r="A37" s="89">
        <v>5760985</v>
      </c>
      <c r="B37" s="54" t="s">
        <v>183</v>
      </c>
      <c r="C37" s="54" t="s">
        <v>167</v>
      </c>
      <c r="D37" s="54"/>
      <c r="E37" s="52"/>
      <c r="F37" s="52"/>
      <c r="G37" s="54"/>
      <c r="H37" s="54" t="s">
        <v>168</v>
      </c>
      <c r="I37" s="54" t="str">
        <f t="shared" si="10"/>
        <v>JN49DT</v>
      </c>
      <c r="J37" s="54">
        <f t="shared" si="11"/>
        <v>8.25</v>
      </c>
      <c r="K37" s="54">
        <f>(CODE(MID(I37,2,1))-74)*10+MID(I37,4,1)*1+(CODE(MID(I37,6,1))-65)/24</f>
        <v>49.791666666666664</v>
      </c>
      <c r="L37" s="54" t="str">
        <f>UPPER(C37)</f>
        <v>JN67CR</v>
      </c>
      <c r="M37" s="54">
        <f t="shared" si="12"/>
        <v>12.166666666666666</v>
      </c>
      <c r="N37" s="54">
        <f>(CODE(MID(L37,2,1))-74)*10+MID(L37,4,1)*1+(CODE(MID(L37,6,1))-65)/24</f>
        <v>47.708333333333336</v>
      </c>
      <c r="O37" s="58">
        <f>ACOS(SIN(N37*PI()/180)*SIN(K37*PI()/180)+COS(N37*PI()/180)*COS(K37*PI()/180)*COS((J37-M37)*PI()/180))</f>
        <v>0.05789705560519365</v>
      </c>
      <c r="P37" s="59">
        <f>IF(C37="","",6371.3*O37)</f>
        <v>368.8795103773703</v>
      </c>
      <c r="Q37" s="59">
        <f>ACOS((SIN(N37*PI()/180)-SIN(K37*PI()/180)*COS(O37))/(COS(K37*PI()/180)*SIN(O37)))*180/PI()</f>
        <v>127.40891060063373</v>
      </c>
      <c r="R37" s="59">
        <f>IF(C37="","",IF((SIN((M37-J37)*PI()/180))&lt;0,360-Q37,Q37))</f>
        <v>127.40891060063373</v>
      </c>
      <c r="S37" s="126" t="s">
        <v>1407</v>
      </c>
    </row>
    <row r="38" spans="1:19" ht="12.75">
      <c r="A38" s="89"/>
      <c r="B38" s="54"/>
      <c r="C38" s="54"/>
      <c r="D38" s="54"/>
      <c r="E38" s="52"/>
      <c r="F38" s="52"/>
      <c r="G38" s="54"/>
      <c r="H38" s="54"/>
      <c r="I38" s="54" t="str">
        <f t="shared" si="10"/>
        <v>JN49DT</v>
      </c>
      <c r="J38" s="54">
        <f t="shared" si="11"/>
        <v>8.25</v>
      </c>
      <c r="K38" s="54">
        <f>(CODE(MID(I38,2,1))-74)*10+MID(I38,4,1)*1+(CODE(MID(I38,6,1))-65)/24</f>
        <v>49.791666666666664</v>
      </c>
      <c r="L38" s="54">
        <f>UPPER(C38)</f>
      </c>
      <c r="M38" s="54" t="e">
        <f t="shared" si="12"/>
        <v>#VALUE!</v>
      </c>
      <c r="N38" s="54" t="e">
        <f>(CODE(MID(L38,2,1))-74)*10+MID(L38,4,1)*1+(CODE(MID(L38,6,1))-65)/24</f>
        <v>#VALUE!</v>
      </c>
      <c r="O38" s="58" t="e">
        <f>ACOS(SIN(N38*PI()/180)*SIN(K38*PI()/180)+COS(N38*PI()/180)*COS(K38*PI()/180)*COS((J38-M38)*PI()/180))</f>
        <v>#VALUE!</v>
      </c>
      <c r="P38" s="59">
        <f>IF(C38="","",6371.3*O38)</f>
      </c>
      <c r="Q38" s="59" t="e">
        <f>ACOS((SIN(N38*PI()/180)-SIN(K38*PI()/180)*COS(O38))/(COS(K38*PI()/180)*SIN(O38)))*180/PI()</f>
        <v>#VALUE!</v>
      </c>
      <c r="R38" s="59">
        <f>IF(C38="","",IF((SIN((M38-J38)*PI()/180))&lt;0,360-Q38,Q38))</f>
      </c>
      <c r="S38" s="126" t="s">
        <v>1407</v>
      </c>
    </row>
    <row r="39" spans="1:19" ht="12.75">
      <c r="A39" s="89"/>
      <c r="B39" s="54"/>
      <c r="C39" s="54"/>
      <c r="D39" s="54"/>
      <c r="E39" s="52"/>
      <c r="F39" s="52"/>
      <c r="G39" s="54"/>
      <c r="H39" s="54"/>
      <c r="I39" s="54" t="str">
        <f t="shared" si="10"/>
        <v>JN49DT</v>
      </c>
      <c r="J39" s="54">
        <f t="shared" si="11"/>
        <v>8.25</v>
      </c>
      <c r="K39" s="54">
        <f aca="true" t="shared" si="13" ref="K39:K60">(CODE(MID(I39,2,1))-74)*10+MID(I39,4,1)*1+(CODE(MID(I39,6,1))-65)/24</f>
        <v>49.791666666666664</v>
      </c>
      <c r="L39" s="54">
        <f aca="true" t="shared" si="14" ref="L39:L60">UPPER(C39)</f>
      </c>
      <c r="M39" s="54" t="e">
        <f t="shared" si="12"/>
        <v>#VALUE!</v>
      </c>
      <c r="N39" s="54" t="e">
        <f aca="true" t="shared" si="15" ref="N39:N60">(CODE(MID(L39,2,1))-74)*10+MID(L39,4,1)*1+(CODE(MID(L39,6,1))-65)/24</f>
        <v>#VALUE!</v>
      </c>
      <c r="O39" s="58" t="e">
        <f aca="true" t="shared" si="16" ref="O39:O60">ACOS(SIN(N39*PI()/180)*SIN(K39*PI()/180)+COS(N39*PI()/180)*COS(K39*PI()/180)*COS((J39-M39)*PI()/180))</f>
        <v>#VALUE!</v>
      </c>
      <c r="P39" s="59">
        <f aca="true" t="shared" si="17" ref="P39:P60">IF(C39="","",6371.3*O39)</f>
      </c>
      <c r="Q39" s="59" t="e">
        <f aca="true" t="shared" si="18" ref="Q39:Q60">ACOS((SIN(N39*PI()/180)-SIN(K39*PI()/180)*COS(O39))/(COS(K39*PI()/180)*SIN(O39)))*180/PI()</f>
        <v>#VALUE!</v>
      </c>
      <c r="R39" s="59">
        <f aca="true" t="shared" si="19" ref="R39:R60">IF(C39="","",IF((SIN((M39-J39)*PI()/180))&lt;0,360-Q39,Q39))</f>
      </c>
      <c r="S39" s="126" t="s">
        <v>1407</v>
      </c>
    </row>
    <row r="40" spans="1:19" ht="12.75">
      <c r="A40" s="89"/>
      <c r="B40" s="54"/>
      <c r="C40" s="54"/>
      <c r="D40" s="54"/>
      <c r="E40" s="52"/>
      <c r="F40" s="52"/>
      <c r="G40" s="54"/>
      <c r="H40" s="54"/>
      <c r="I40" s="54" t="str">
        <f t="shared" si="10"/>
        <v>JN49DT</v>
      </c>
      <c r="J40" s="54">
        <f t="shared" si="11"/>
        <v>8.25</v>
      </c>
      <c r="K40" s="54">
        <f t="shared" si="13"/>
        <v>49.791666666666664</v>
      </c>
      <c r="L40" s="54">
        <f t="shared" si="14"/>
      </c>
      <c r="M40" s="54" t="e">
        <f t="shared" si="12"/>
        <v>#VALUE!</v>
      </c>
      <c r="N40" s="54" t="e">
        <f t="shared" si="15"/>
        <v>#VALUE!</v>
      </c>
      <c r="O40" s="58" t="e">
        <f t="shared" si="16"/>
        <v>#VALUE!</v>
      </c>
      <c r="P40" s="59">
        <f t="shared" si="17"/>
      </c>
      <c r="Q40" s="59" t="e">
        <f t="shared" si="18"/>
        <v>#VALUE!</v>
      </c>
      <c r="R40" s="59">
        <f t="shared" si="19"/>
      </c>
      <c r="S40" s="126" t="s">
        <v>1407</v>
      </c>
    </row>
    <row r="41" spans="1:19" ht="12.75">
      <c r="A41" s="89"/>
      <c r="B41" s="54"/>
      <c r="C41" s="54"/>
      <c r="D41" s="54"/>
      <c r="E41" s="52"/>
      <c r="F41" s="52"/>
      <c r="G41" s="54"/>
      <c r="H41" s="54"/>
      <c r="I41" s="54" t="str">
        <f t="shared" si="10"/>
        <v>JN49DT</v>
      </c>
      <c r="J41" s="54">
        <f t="shared" si="11"/>
        <v>8.25</v>
      </c>
      <c r="K41" s="54">
        <f t="shared" si="13"/>
        <v>49.791666666666664</v>
      </c>
      <c r="L41" s="54">
        <f t="shared" si="14"/>
      </c>
      <c r="M41" s="54" t="e">
        <f t="shared" si="12"/>
        <v>#VALUE!</v>
      </c>
      <c r="N41" s="54" t="e">
        <f t="shared" si="15"/>
        <v>#VALUE!</v>
      </c>
      <c r="O41" s="58" t="e">
        <f t="shared" si="16"/>
        <v>#VALUE!</v>
      </c>
      <c r="P41" s="59">
        <f t="shared" si="17"/>
      </c>
      <c r="Q41" s="59" t="e">
        <f t="shared" si="18"/>
        <v>#VALUE!</v>
      </c>
      <c r="R41" s="59">
        <f t="shared" si="19"/>
      </c>
      <c r="S41" s="126" t="s">
        <v>1407</v>
      </c>
    </row>
    <row r="42" spans="1:19" ht="12.75">
      <c r="A42" s="89"/>
      <c r="B42" s="54"/>
      <c r="C42" s="54"/>
      <c r="D42" s="54"/>
      <c r="E42" s="52"/>
      <c r="F42" s="52"/>
      <c r="G42" s="54"/>
      <c r="H42" s="54"/>
      <c r="I42" s="54" t="str">
        <f t="shared" si="10"/>
        <v>JN49DT</v>
      </c>
      <c r="J42" s="54">
        <f t="shared" si="11"/>
        <v>8.25</v>
      </c>
      <c r="K42" s="54">
        <f t="shared" si="13"/>
        <v>49.791666666666664</v>
      </c>
      <c r="L42" s="54">
        <f t="shared" si="14"/>
      </c>
      <c r="M42" s="54" t="e">
        <f t="shared" si="12"/>
        <v>#VALUE!</v>
      </c>
      <c r="N42" s="54" t="e">
        <f t="shared" si="15"/>
        <v>#VALUE!</v>
      </c>
      <c r="O42" s="58" t="e">
        <f t="shared" si="16"/>
        <v>#VALUE!</v>
      </c>
      <c r="P42" s="59">
        <f t="shared" si="17"/>
      </c>
      <c r="Q42" s="59" t="e">
        <f t="shared" si="18"/>
        <v>#VALUE!</v>
      </c>
      <c r="R42" s="59">
        <f t="shared" si="19"/>
      </c>
      <c r="S42" s="126" t="s">
        <v>1407</v>
      </c>
    </row>
    <row r="43" spans="1:19" ht="12.75">
      <c r="A43" s="89"/>
      <c r="B43" s="54"/>
      <c r="C43" s="54"/>
      <c r="D43" s="54"/>
      <c r="E43" s="52"/>
      <c r="F43" s="52"/>
      <c r="G43" s="54"/>
      <c r="H43" s="54"/>
      <c r="I43" s="54" t="str">
        <f t="shared" si="10"/>
        <v>JN49DT</v>
      </c>
      <c r="J43" s="54">
        <f t="shared" si="11"/>
        <v>8.25</v>
      </c>
      <c r="K43" s="54">
        <f t="shared" si="13"/>
        <v>49.791666666666664</v>
      </c>
      <c r="L43" s="54">
        <f t="shared" si="14"/>
      </c>
      <c r="M43" s="54" t="e">
        <f t="shared" si="12"/>
        <v>#VALUE!</v>
      </c>
      <c r="N43" s="54" t="e">
        <f t="shared" si="15"/>
        <v>#VALUE!</v>
      </c>
      <c r="O43" s="58" t="e">
        <f t="shared" si="16"/>
        <v>#VALUE!</v>
      </c>
      <c r="P43" s="59">
        <f t="shared" si="17"/>
      </c>
      <c r="Q43" s="59" t="e">
        <f t="shared" si="18"/>
        <v>#VALUE!</v>
      </c>
      <c r="R43" s="59">
        <f t="shared" si="19"/>
      </c>
      <c r="S43" s="126" t="s">
        <v>1407</v>
      </c>
    </row>
    <row r="44" spans="1:19" ht="12.75">
      <c r="A44" s="89"/>
      <c r="B44" s="54"/>
      <c r="C44" s="54"/>
      <c r="D44" s="54"/>
      <c r="E44" s="52"/>
      <c r="F44" s="52"/>
      <c r="G44" s="54"/>
      <c r="H44" s="54"/>
      <c r="I44" s="54" t="str">
        <f t="shared" si="10"/>
        <v>JN49DT</v>
      </c>
      <c r="J44" s="54">
        <f t="shared" si="11"/>
        <v>8.25</v>
      </c>
      <c r="K44" s="54">
        <f t="shared" si="13"/>
        <v>49.791666666666664</v>
      </c>
      <c r="L44" s="54">
        <f t="shared" si="14"/>
      </c>
      <c r="M44" s="54" t="e">
        <f t="shared" si="12"/>
        <v>#VALUE!</v>
      </c>
      <c r="N44" s="54" t="e">
        <f t="shared" si="15"/>
        <v>#VALUE!</v>
      </c>
      <c r="O44" s="58" t="e">
        <f t="shared" si="16"/>
        <v>#VALUE!</v>
      </c>
      <c r="P44" s="59">
        <f t="shared" si="17"/>
      </c>
      <c r="Q44" s="59" t="e">
        <f t="shared" si="18"/>
        <v>#VALUE!</v>
      </c>
      <c r="R44" s="59">
        <f t="shared" si="19"/>
      </c>
      <c r="S44" s="126" t="s">
        <v>1407</v>
      </c>
    </row>
    <row r="45" spans="1:19" ht="12.75">
      <c r="A45" s="89"/>
      <c r="B45" s="54"/>
      <c r="C45" s="54"/>
      <c r="D45" s="54"/>
      <c r="E45" s="52"/>
      <c r="F45" s="52"/>
      <c r="G45" s="54"/>
      <c r="H45" s="54"/>
      <c r="I45" s="54" t="str">
        <f t="shared" si="10"/>
        <v>JN49DT</v>
      </c>
      <c r="J45" s="54">
        <f t="shared" si="11"/>
        <v>8.25</v>
      </c>
      <c r="K45" s="54">
        <f t="shared" si="13"/>
        <v>49.791666666666664</v>
      </c>
      <c r="L45" s="54">
        <f t="shared" si="14"/>
      </c>
      <c r="M45" s="54" t="e">
        <f t="shared" si="12"/>
        <v>#VALUE!</v>
      </c>
      <c r="N45" s="54" t="e">
        <f t="shared" si="15"/>
        <v>#VALUE!</v>
      </c>
      <c r="O45" s="58" t="e">
        <f t="shared" si="16"/>
        <v>#VALUE!</v>
      </c>
      <c r="P45" s="59">
        <f t="shared" si="17"/>
      </c>
      <c r="Q45" s="59" t="e">
        <f t="shared" si="18"/>
        <v>#VALUE!</v>
      </c>
      <c r="R45" s="59">
        <f t="shared" si="19"/>
      </c>
      <c r="S45" s="126" t="s">
        <v>1407</v>
      </c>
    </row>
    <row r="46" spans="1:19" ht="12.75">
      <c r="A46" s="89"/>
      <c r="B46" s="54"/>
      <c r="C46" s="54"/>
      <c r="D46" s="54"/>
      <c r="E46" s="52"/>
      <c r="F46" s="52"/>
      <c r="G46" s="54"/>
      <c r="H46" s="54"/>
      <c r="I46" s="54" t="str">
        <f t="shared" si="10"/>
        <v>JN49DT</v>
      </c>
      <c r="J46" s="54">
        <f t="shared" si="11"/>
        <v>8.25</v>
      </c>
      <c r="K46" s="54">
        <f t="shared" si="13"/>
        <v>49.791666666666664</v>
      </c>
      <c r="L46" s="54">
        <f t="shared" si="14"/>
      </c>
      <c r="M46" s="54" t="e">
        <f t="shared" si="12"/>
        <v>#VALUE!</v>
      </c>
      <c r="N46" s="54" t="e">
        <f t="shared" si="15"/>
        <v>#VALUE!</v>
      </c>
      <c r="O46" s="58" t="e">
        <f t="shared" si="16"/>
        <v>#VALUE!</v>
      </c>
      <c r="P46" s="59">
        <f t="shared" si="17"/>
      </c>
      <c r="Q46" s="59" t="e">
        <f t="shared" si="18"/>
        <v>#VALUE!</v>
      </c>
      <c r="R46" s="59">
        <f t="shared" si="19"/>
      </c>
      <c r="S46" s="126" t="s">
        <v>1407</v>
      </c>
    </row>
    <row r="47" spans="1:19" ht="12.75">
      <c r="A47" s="89"/>
      <c r="B47" s="54"/>
      <c r="C47" s="54"/>
      <c r="D47" s="54"/>
      <c r="E47" s="52"/>
      <c r="F47" s="52"/>
      <c r="G47" s="54"/>
      <c r="H47" s="54"/>
      <c r="I47" s="54" t="str">
        <f t="shared" si="10"/>
        <v>JN49DT</v>
      </c>
      <c r="J47" s="54">
        <f t="shared" si="11"/>
        <v>8.25</v>
      </c>
      <c r="K47" s="54">
        <f t="shared" si="13"/>
        <v>49.791666666666664</v>
      </c>
      <c r="L47" s="54">
        <f t="shared" si="14"/>
      </c>
      <c r="M47" s="54" t="e">
        <f t="shared" si="12"/>
        <v>#VALUE!</v>
      </c>
      <c r="N47" s="54" t="e">
        <f t="shared" si="15"/>
        <v>#VALUE!</v>
      </c>
      <c r="O47" s="58" t="e">
        <f t="shared" si="16"/>
        <v>#VALUE!</v>
      </c>
      <c r="P47" s="59">
        <f t="shared" si="17"/>
      </c>
      <c r="Q47" s="59" t="e">
        <f t="shared" si="18"/>
        <v>#VALUE!</v>
      </c>
      <c r="R47" s="59">
        <f t="shared" si="19"/>
      </c>
      <c r="S47" s="126" t="s">
        <v>1407</v>
      </c>
    </row>
    <row r="48" spans="1:19" ht="12.75">
      <c r="A48" s="89"/>
      <c r="B48" s="54"/>
      <c r="C48" s="54"/>
      <c r="D48" s="54"/>
      <c r="E48" s="52"/>
      <c r="F48" s="52"/>
      <c r="G48" s="54"/>
      <c r="H48" s="54"/>
      <c r="I48" s="54" t="str">
        <f t="shared" si="10"/>
        <v>JN49DT</v>
      </c>
      <c r="J48" s="54">
        <f t="shared" si="11"/>
        <v>8.25</v>
      </c>
      <c r="K48" s="54">
        <f t="shared" si="13"/>
        <v>49.791666666666664</v>
      </c>
      <c r="L48" s="54">
        <f t="shared" si="14"/>
      </c>
      <c r="M48" s="54" t="e">
        <f t="shared" si="12"/>
        <v>#VALUE!</v>
      </c>
      <c r="N48" s="54" t="e">
        <f t="shared" si="15"/>
        <v>#VALUE!</v>
      </c>
      <c r="O48" s="58" t="e">
        <f t="shared" si="16"/>
        <v>#VALUE!</v>
      </c>
      <c r="P48" s="59">
        <f t="shared" si="17"/>
      </c>
      <c r="Q48" s="59" t="e">
        <f t="shared" si="18"/>
        <v>#VALUE!</v>
      </c>
      <c r="R48" s="59">
        <f t="shared" si="19"/>
      </c>
      <c r="S48" s="126" t="s">
        <v>1407</v>
      </c>
    </row>
    <row r="49" spans="1:19" ht="12.75">
      <c r="A49" s="89"/>
      <c r="B49" s="54"/>
      <c r="C49" s="54"/>
      <c r="D49" s="54"/>
      <c r="E49" s="52"/>
      <c r="F49" s="52"/>
      <c r="G49" s="54"/>
      <c r="H49" s="54"/>
      <c r="I49" s="54" t="str">
        <f t="shared" si="10"/>
        <v>JN49DT</v>
      </c>
      <c r="J49" s="54">
        <f t="shared" si="11"/>
        <v>8.25</v>
      </c>
      <c r="K49" s="54">
        <f t="shared" si="13"/>
        <v>49.791666666666664</v>
      </c>
      <c r="L49" s="54">
        <f t="shared" si="14"/>
      </c>
      <c r="M49" s="54" t="e">
        <f t="shared" si="12"/>
        <v>#VALUE!</v>
      </c>
      <c r="N49" s="54" t="e">
        <f t="shared" si="15"/>
        <v>#VALUE!</v>
      </c>
      <c r="O49" s="58" t="e">
        <f t="shared" si="16"/>
        <v>#VALUE!</v>
      </c>
      <c r="P49" s="59">
        <f t="shared" si="17"/>
      </c>
      <c r="Q49" s="59" t="e">
        <f t="shared" si="18"/>
        <v>#VALUE!</v>
      </c>
      <c r="R49" s="59">
        <f t="shared" si="19"/>
      </c>
      <c r="S49" s="126" t="s">
        <v>1407</v>
      </c>
    </row>
    <row r="50" spans="1:19" ht="12.75">
      <c r="A50" s="89"/>
      <c r="B50" s="54"/>
      <c r="C50" s="54"/>
      <c r="D50" s="54"/>
      <c r="E50" s="52"/>
      <c r="F50" s="52"/>
      <c r="G50" s="54"/>
      <c r="H50" s="54"/>
      <c r="I50" s="54" t="str">
        <f t="shared" si="10"/>
        <v>JN49DT</v>
      </c>
      <c r="J50" s="54">
        <f t="shared" si="11"/>
        <v>8.25</v>
      </c>
      <c r="K50" s="54">
        <f t="shared" si="13"/>
        <v>49.791666666666664</v>
      </c>
      <c r="L50" s="54">
        <f t="shared" si="14"/>
      </c>
      <c r="M50" s="54" t="e">
        <f t="shared" si="12"/>
        <v>#VALUE!</v>
      </c>
      <c r="N50" s="54" t="e">
        <f t="shared" si="15"/>
        <v>#VALUE!</v>
      </c>
      <c r="O50" s="58" t="e">
        <f t="shared" si="16"/>
        <v>#VALUE!</v>
      </c>
      <c r="P50" s="59">
        <f t="shared" si="17"/>
      </c>
      <c r="Q50" s="59" t="e">
        <f t="shared" si="18"/>
        <v>#VALUE!</v>
      </c>
      <c r="R50" s="59">
        <f t="shared" si="19"/>
      </c>
      <c r="S50" s="126" t="s">
        <v>1407</v>
      </c>
    </row>
    <row r="51" spans="1:19" ht="12.75">
      <c r="A51" s="89"/>
      <c r="B51" s="54"/>
      <c r="C51" s="54"/>
      <c r="D51" s="54"/>
      <c r="E51" s="52"/>
      <c r="F51" s="52"/>
      <c r="G51" s="54"/>
      <c r="H51" s="54"/>
      <c r="I51" s="54" t="str">
        <f t="shared" si="10"/>
        <v>JN49DT</v>
      </c>
      <c r="J51" s="54">
        <f t="shared" si="11"/>
        <v>8.25</v>
      </c>
      <c r="K51" s="54">
        <f t="shared" si="13"/>
        <v>49.791666666666664</v>
      </c>
      <c r="L51" s="54">
        <f t="shared" si="14"/>
      </c>
      <c r="M51" s="54" t="e">
        <f t="shared" si="12"/>
        <v>#VALUE!</v>
      </c>
      <c r="N51" s="54" t="e">
        <f t="shared" si="15"/>
        <v>#VALUE!</v>
      </c>
      <c r="O51" s="58" t="e">
        <f t="shared" si="16"/>
        <v>#VALUE!</v>
      </c>
      <c r="P51" s="59">
        <f t="shared" si="17"/>
      </c>
      <c r="Q51" s="59" t="e">
        <f t="shared" si="18"/>
        <v>#VALUE!</v>
      </c>
      <c r="R51" s="59">
        <f t="shared" si="19"/>
      </c>
      <c r="S51" s="126" t="s">
        <v>1407</v>
      </c>
    </row>
    <row r="52" spans="1:19" ht="12.75">
      <c r="A52" s="89"/>
      <c r="B52" s="54"/>
      <c r="C52" s="54"/>
      <c r="D52" s="54"/>
      <c r="E52" s="52"/>
      <c r="F52" s="52"/>
      <c r="G52" s="54"/>
      <c r="H52" s="54"/>
      <c r="I52" s="54" t="str">
        <f t="shared" si="10"/>
        <v>JN49DT</v>
      </c>
      <c r="J52" s="54">
        <f t="shared" si="11"/>
        <v>8.25</v>
      </c>
      <c r="K52" s="54">
        <f t="shared" si="13"/>
        <v>49.791666666666664</v>
      </c>
      <c r="L52" s="54">
        <f t="shared" si="14"/>
      </c>
      <c r="M52" s="54" t="e">
        <f t="shared" si="12"/>
        <v>#VALUE!</v>
      </c>
      <c r="N52" s="54" t="e">
        <f t="shared" si="15"/>
        <v>#VALUE!</v>
      </c>
      <c r="O52" s="58" t="e">
        <f t="shared" si="16"/>
        <v>#VALUE!</v>
      </c>
      <c r="P52" s="59">
        <f t="shared" si="17"/>
      </c>
      <c r="Q52" s="59" t="e">
        <f t="shared" si="18"/>
        <v>#VALUE!</v>
      </c>
      <c r="R52" s="59">
        <f t="shared" si="19"/>
      </c>
      <c r="S52" s="126" t="s">
        <v>1407</v>
      </c>
    </row>
    <row r="53" spans="1:19" ht="12.75">
      <c r="A53" s="89"/>
      <c r="B53" s="54"/>
      <c r="C53" s="54"/>
      <c r="D53" s="54"/>
      <c r="E53" s="52"/>
      <c r="F53" s="52"/>
      <c r="G53" s="54"/>
      <c r="H53" s="54"/>
      <c r="I53" s="54" t="str">
        <f t="shared" si="10"/>
        <v>JN49DT</v>
      </c>
      <c r="J53" s="54">
        <f t="shared" si="11"/>
        <v>8.25</v>
      </c>
      <c r="K53" s="54">
        <f t="shared" si="13"/>
        <v>49.791666666666664</v>
      </c>
      <c r="L53" s="54">
        <f t="shared" si="14"/>
      </c>
      <c r="M53" s="54" t="e">
        <f t="shared" si="12"/>
        <v>#VALUE!</v>
      </c>
      <c r="N53" s="54" t="e">
        <f t="shared" si="15"/>
        <v>#VALUE!</v>
      </c>
      <c r="O53" s="58" t="e">
        <f t="shared" si="16"/>
        <v>#VALUE!</v>
      </c>
      <c r="P53" s="59">
        <f t="shared" si="17"/>
      </c>
      <c r="Q53" s="59" t="e">
        <f t="shared" si="18"/>
        <v>#VALUE!</v>
      </c>
      <c r="R53" s="59">
        <f t="shared" si="19"/>
      </c>
      <c r="S53" s="126" t="s">
        <v>1407</v>
      </c>
    </row>
    <row r="54" spans="1:19" ht="12.75">
      <c r="A54" s="89"/>
      <c r="B54" s="54"/>
      <c r="C54" s="54"/>
      <c r="D54" s="54"/>
      <c r="E54" s="52"/>
      <c r="F54" s="52"/>
      <c r="G54" s="54"/>
      <c r="H54" s="54"/>
      <c r="I54" s="54" t="str">
        <f t="shared" si="10"/>
        <v>JN49DT</v>
      </c>
      <c r="J54" s="54">
        <f t="shared" si="11"/>
        <v>8.25</v>
      </c>
      <c r="K54" s="54">
        <f t="shared" si="13"/>
        <v>49.791666666666664</v>
      </c>
      <c r="L54" s="54">
        <f t="shared" si="14"/>
      </c>
      <c r="M54" s="54" t="e">
        <f t="shared" si="12"/>
        <v>#VALUE!</v>
      </c>
      <c r="N54" s="54" t="e">
        <f t="shared" si="15"/>
        <v>#VALUE!</v>
      </c>
      <c r="O54" s="58" t="e">
        <f t="shared" si="16"/>
        <v>#VALUE!</v>
      </c>
      <c r="P54" s="59">
        <f t="shared" si="17"/>
      </c>
      <c r="Q54" s="59" t="e">
        <f t="shared" si="18"/>
        <v>#VALUE!</v>
      </c>
      <c r="R54" s="59">
        <f t="shared" si="19"/>
      </c>
      <c r="S54" s="126" t="s">
        <v>1407</v>
      </c>
    </row>
    <row r="55" spans="1:19" ht="12.75">
      <c r="A55" s="89"/>
      <c r="B55" s="54"/>
      <c r="C55" s="54"/>
      <c r="D55" s="54"/>
      <c r="E55" s="52"/>
      <c r="F55" s="52"/>
      <c r="G55" s="54"/>
      <c r="H55" s="54"/>
      <c r="I55" s="54" t="str">
        <f t="shared" si="10"/>
        <v>JN49DT</v>
      </c>
      <c r="J55" s="54">
        <f t="shared" si="11"/>
        <v>8.25</v>
      </c>
      <c r="K55" s="54">
        <f t="shared" si="13"/>
        <v>49.791666666666664</v>
      </c>
      <c r="L55" s="54">
        <f t="shared" si="14"/>
      </c>
      <c r="M55" s="54" t="e">
        <f t="shared" si="12"/>
        <v>#VALUE!</v>
      </c>
      <c r="N55" s="54" t="e">
        <f t="shared" si="15"/>
        <v>#VALUE!</v>
      </c>
      <c r="O55" s="58" t="e">
        <f t="shared" si="16"/>
        <v>#VALUE!</v>
      </c>
      <c r="P55" s="59">
        <f t="shared" si="17"/>
      </c>
      <c r="Q55" s="59" t="e">
        <f t="shared" si="18"/>
        <v>#VALUE!</v>
      </c>
      <c r="R55" s="59">
        <f t="shared" si="19"/>
      </c>
      <c r="S55" s="126" t="s">
        <v>1407</v>
      </c>
    </row>
    <row r="56" spans="1:19" ht="12.75">
      <c r="A56" s="89"/>
      <c r="B56" s="54"/>
      <c r="C56" s="54"/>
      <c r="D56" s="54"/>
      <c r="E56" s="52"/>
      <c r="F56" s="52"/>
      <c r="G56" s="54"/>
      <c r="H56" s="54"/>
      <c r="I56" s="54" t="str">
        <f t="shared" si="10"/>
        <v>JN49DT</v>
      </c>
      <c r="J56" s="54">
        <f t="shared" si="11"/>
        <v>8.25</v>
      </c>
      <c r="K56" s="54">
        <f t="shared" si="13"/>
        <v>49.791666666666664</v>
      </c>
      <c r="L56" s="54">
        <f t="shared" si="14"/>
      </c>
      <c r="M56" s="54" t="e">
        <f t="shared" si="12"/>
        <v>#VALUE!</v>
      </c>
      <c r="N56" s="54" t="e">
        <f t="shared" si="15"/>
        <v>#VALUE!</v>
      </c>
      <c r="O56" s="58" t="e">
        <f t="shared" si="16"/>
        <v>#VALUE!</v>
      </c>
      <c r="P56" s="59">
        <f t="shared" si="17"/>
      </c>
      <c r="Q56" s="59" t="e">
        <f t="shared" si="18"/>
        <v>#VALUE!</v>
      </c>
      <c r="R56" s="59">
        <f t="shared" si="19"/>
      </c>
      <c r="S56" s="126" t="s">
        <v>1407</v>
      </c>
    </row>
    <row r="57" spans="1:19" ht="12.75">
      <c r="A57" s="89"/>
      <c r="B57" s="54"/>
      <c r="C57" s="54"/>
      <c r="D57" s="54"/>
      <c r="E57" s="52"/>
      <c r="F57" s="52"/>
      <c r="G57" s="54"/>
      <c r="H57" s="54"/>
      <c r="I57" s="54" t="str">
        <f t="shared" si="10"/>
        <v>JN49DT</v>
      </c>
      <c r="J57" s="54">
        <f t="shared" si="11"/>
        <v>8.25</v>
      </c>
      <c r="K57" s="54">
        <f t="shared" si="13"/>
        <v>49.791666666666664</v>
      </c>
      <c r="L57" s="54">
        <f t="shared" si="14"/>
      </c>
      <c r="M57" s="54" t="e">
        <f t="shared" si="12"/>
        <v>#VALUE!</v>
      </c>
      <c r="N57" s="54" t="e">
        <f t="shared" si="15"/>
        <v>#VALUE!</v>
      </c>
      <c r="O57" s="58" t="e">
        <f t="shared" si="16"/>
        <v>#VALUE!</v>
      </c>
      <c r="P57" s="59">
        <f t="shared" si="17"/>
      </c>
      <c r="Q57" s="59" t="e">
        <f t="shared" si="18"/>
        <v>#VALUE!</v>
      </c>
      <c r="R57" s="59">
        <f t="shared" si="19"/>
      </c>
      <c r="S57" s="126" t="s">
        <v>1407</v>
      </c>
    </row>
    <row r="58" spans="1:19" ht="12.75">
      <c r="A58" s="89"/>
      <c r="B58" s="54"/>
      <c r="C58" s="54"/>
      <c r="D58" s="54"/>
      <c r="E58" s="52"/>
      <c r="F58" s="52"/>
      <c r="G58" s="54"/>
      <c r="H58" s="54"/>
      <c r="I58" s="54" t="str">
        <f t="shared" si="10"/>
        <v>JN49DT</v>
      </c>
      <c r="J58" s="54">
        <f t="shared" si="11"/>
        <v>8.25</v>
      </c>
      <c r="K58" s="54">
        <f t="shared" si="13"/>
        <v>49.791666666666664</v>
      </c>
      <c r="L58" s="54">
        <f t="shared" si="14"/>
      </c>
      <c r="M58" s="54" t="e">
        <f t="shared" si="12"/>
        <v>#VALUE!</v>
      </c>
      <c r="N58" s="54" t="e">
        <f t="shared" si="15"/>
        <v>#VALUE!</v>
      </c>
      <c r="O58" s="58" t="e">
        <f t="shared" si="16"/>
        <v>#VALUE!</v>
      </c>
      <c r="P58" s="59">
        <f t="shared" si="17"/>
      </c>
      <c r="Q58" s="59" t="e">
        <f t="shared" si="18"/>
        <v>#VALUE!</v>
      </c>
      <c r="R58" s="59">
        <f t="shared" si="19"/>
      </c>
      <c r="S58" s="126" t="s">
        <v>1407</v>
      </c>
    </row>
    <row r="59" spans="1:19" ht="12.75">
      <c r="A59" s="89"/>
      <c r="B59" s="54"/>
      <c r="C59" s="54"/>
      <c r="D59" s="54"/>
      <c r="E59" s="52"/>
      <c r="F59" s="52"/>
      <c r="G59" s="54"/>
      <c r="H59" s="54"/>
      <c r="I59" s="54" t="str">
        <f t="shared" si="10"/>
        <v>JN49DT</v>
      </c>
      <c r="J59" s="54">
        <f t="shared" si="11"/>
        <v>8.25</v>
      </c>
      <c r="K59" s="54">
        <f t="shared" si="13"/>
        <v>49.791666666666664</v>
      </c>
      <c r="L59" s="54">
        <f t="shared" si="14"/>
      </c>
      <c r="M59" s="54" t="e">
        <f t="shared" si="12"/>
        <v>#VALUE!</v>
      </c>
      <c r="N59" s="54" t="e">
        <f t="shared" si="15"/>
        <v>#VALUE!</v>
      </c>
      <c r="O59" s="58" t="e">
        <f t="shared" si="16"/>
        <v>#VALUE!</v>
      </c>
      <c r="P59" s="59">
        <f t="shared" si="17"/>
      </c>
      <c r="Q59" s="59" t="e">
        <f t="shared" si="18"/>
        <v>#VALUE!</v>
      </c>
      <c r="R59" s="59">
        <f t="shared" si="19"/>
      </c>
      <c r="S59" s="126" t="s">
        <v>1407</v>
      </c>
    </row>
    <row r="60" spans="1:19" ht="13.5" thickBot="1">
      <c r="A60" s="90"/>
      <c r="B60" s="64"/>
      <c r="C60" s="64"/>
      <c r="D60" s="64"/>
      <c r="E60" s="91"/>
      <c r="F60" s="91"/>
      <c r="G60" s="64"/>
      <c r="H60" s="64"/>
      <c r="I60" s="64" t="str">
        <f t="shared" si="10"/>
        <v>JN49DT</v>
      </c>
      <c r="J60" s="64">
        <f t="shared" si="11"/>
        <v>8.25</v>
      </c>
      <c r="K60" s="64">
        <f t="shared" si="13"/>
        <v>49.791666666666664</v>
      </c>
      <c r="L60" s="64">
        <f t="shared" si="14"/>
      </c>
      <c r="M60" s="64" t="e">
        <f t="shared" si="12"/>
        <v>#VALUE!</v>
      </c>
      <c r="N60" s="64" t="e">
        <f t="shared" si="15"/>
        <v>#VALUE!</v>
      </c>
      <c r="O60" s="65" t="e">
        <f t="shared" si="16"/>
        <v>#VALUE!</v>
      </c>
      <c r="P60" s="66">
        <f t="shared" si="17"/>
      </c>
      <c r="Q60" s="66" t="e">
        <f t="shared" si="18"/>
        <v>#VALUE!</v>
      </c>
      <c r="R60" s="66">
        <f t="shared" si="19"/>
      </c>
      <c r="S60" s="127" t="s">
        <v>1407</v>
      </c>
    </row>
  </sheetData>
  <autoFilter ref="A3:S3"/>
  <conditionalFormatting sqref="S4:S60">
    <cfRule type="cellIs" priority="1" dxfId="0" operator="equal" stopIfTrue="1">
      <formula>"n"</formula>
    </cfRule>
    <cfRule type="cellIs" priority="2" dxfId="1" operator="equal" stopIfTrue="1">
      <formula>"g"</formula>
    </cfRule>
    <cfRule type="cellIs" priority="3" dxfId="2" operator="equal" stopIfTrue="1">
      <formula>"s"</formula>
    </cfRule>
  </conditionalFormatting>
  <printOptions/>
  <pageMargins left="0.78740157480315" right="0.511811023622047" top="0.984251968503937" bottom="0.866141732283465" header="0.511811023622047" footer="0.511811023622047"/>
  <pageSetup horizontalDpi="300" verticalDpi="300" orientation="portrait" paperSize="9" r:id="rId1"/>
  <headerFooter alignWithMargins="0">
    <oddHeader>&amp;R&amp;12&amp;A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Braun DJ5AM</dc:creator>
  <cp:keywords/>
  <dc:description/>
  <cp:lastModifiedBy>uid43148</cp:lastModifiedBy>
  <cp:lastPrinted>2005-06-30T10:33:51Z</cp:lastPrinted>
  <dcterms:created xsi:type="dcterms:W3CDTF">2003-11-29T13:41:35Z</dcterms:created>
  <dcterms:modified xsi:type="dcterms:W3CDTF">2007-03-01T11:42:08Z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